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60" windowWidth="18315" windowHeight="8265" tabRatio="863" activeTab="10"/>
  </bookViews>
  <sheets>
    <sheet name="相関" sheetId="4" r:id="rId1"/>
    <sheet name="清酒" sheetId="23" r:id="rId2"/>
    <sheet name="相関係数" sheetId="35" r:id="rId3"/>
    <sheet name="単j回帰結果" sheetId="39" r:id="rId4"/>
    <sheet name="本格しょうちゅう緯度経度" sheetId="40" r:id="rId5"/>
    <sheet name="本格焼酎経度" sheetId="41" r:id="rId6"/>
    <sheet name="ワイン回帰" sheetId="42" r:id="rId7"/>
    <sheet name="ウイスキー回帰" sheetId="43" r:id="rId8"/>
    <sheet name="清酒回帰" sheetId="44" r:id="rId9"/>
    <sheet name="ビール回帰" sheetId="46" r:id="rId10"/>
    <sheet name="本格焼酎" sheetId="47" r:id="rId11"/>
    <sheet name="元データ" sheetId="1" r:id="rId12"/>
    <sheet name="順位相関" sheetId="38" r:id="rId13"/>
    <sheet name="順位" sheetId="36" r:id="rId14"/>
    <sheet name="順位の調整" sheetId="37" r:id="rId15"/>
  </sheets>
  <definedNames>
    <definedName name="solver_eng" localSheetId="11" hidden="1">1</definedName>
    <definedName name="solver_neg" localSheetId="11" hidden="1">1</definedName>
    <definedName name="solver_num" localSheetId="11" hidden="1">0</definedName>
    <definedName name="solver_opt" localSheetId="11" hidden="1">元データ!$T$4</definedName>
    <definedName name="solver_typ" localSheetId="11" hidden="1">1</definedName>
    <definedName name="solver_val" localSheetId="11" hidden="1">0</definedName>
    <definedName name="solver_ver" localSheetId="11" hidden="1">3</definedName>
  </definedNames>
  <calcPr calcId="125725"/>
</workbook>
</file>

<file path=xl/calcChain.xml><?xml version="1.0" encoding="utf-8"?>
<calcChain xmlns="http://schemas.openxmlformats.org/spreadsheetml/2006/main">
  <c r="J19" i="47"/>
  <c r="J20"/>
  <c r="J18"/>
  <c r="J19" i="46"/>
  <c r="J20"/>
  <c r="J18"/>
  <c r="J19" i="44"/>
  <c r="J20"/>
  <c r="J18"/>
  <c r="J19" i="43"/>
  <c r="J20"/>
  <c r="J18"/>
  <c r="J20" i="42"/>
  <c r="J19"/>
  <c r="J18"/>
  <c r="J18" i="40"/>
  <c r="J19"/>
  <c r="C4" i="36" l="1"/>
  <c r="D4"/>
  <c r="E4"/>
  <c r="F4"/>
  <c r="G4"/>
  <c r="H4"/>
  <c r="I4"/>
  <c r="J4"/>
  <c r="K4"/>
  <c r="L4"/>
  <c r="M4"/>
  <c r="N4"/>
  <c r="O4"/>
  <c r="C5"/>
  <c r="D5"/>
  <c r="E5"/>
  <c r="F5"/>
  <c r="G5"/>
  <c r="H5"/>
  <c r="I5"/>
  <c r="J5"/>
  <c r="K5"/>
  <c r="L5"/>
  <c r="M5"/>
  <c r="N5"/>
  <c r="O5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4"/>
  <c r="F3" i="37"/>
  <c r="F4"/>
  <c r="F5"/>
  <c r="F6"/>
  <c r="F7"/>
  <c r="F8"/>
  <c r="F9"/>
  <c r="F2"/>
  <c r="E3"/>
  <c r="E4"/>
  <c r="E5"/>
  <c r="E6"/>
  <c r="E7"/>
  <c r="E8"/>
  <c r="E9"/>
  <c r="E2"/>
  <c r="D9"/>
  <c r="D8"/>
  <c r="D6"/>
  <c r="D5"/>
  <c r="D4"/>
  <c r="D3"/>
  <c r="C3"/>
  <c r="C4"/>
  <c r="C5"/>
  <c r="C6"/>
  <c r="C7"/>
  <c r="C8"/>
  <c r="C9"/>
  <c r="C2"/>
  <c r="P52" i="36"/>
  <c r="O52"/>
  <c r="N52"/>
  <c r="M52"/>
  <c r="L52"/>
  <c r="K52"/>
  <c r="J52"/>
  <c r="I52"/>
  <c r="H52"/>
  <c r="G52"/>
  <c r="F52"/>
  <c r="E52"/>
  <c r="D52"/>
  <c r="C52"/>
  <c r="P51"/>
  <c r="O51"/>
  <c r="N51"/>
  <c r="M51"/>
  <c r="L51"/>
  <c r="K51"/>
  <c r="J51"/>
  <c r="I51"/>
  <c r="H51"/>
  <c r="G51"/>
  <c r="F51"/>
  <c r="E51"/>
  <c r="D51"/>
  <c r="C51"/>
  <c r="Q50"/>
  <c r="B52" l="1"/>
  <c r="B51"/>
  <c r="C52" i="1"/>
  <c r="D52"/>
  <c r="E52"/>
  <c r="F52"/>
  <c r="G52"/>
  <c r="H52"/>
  <c r="I52"/>
  <c r="J52"/>
  <c r="K52"/>
  <c r="L52"/>
  <c r="M52"/>
  <c r="N52"/>
  <c r="O52"/>
  <c r="P52"/>
  <c r="B52"/>
  <c r="Q50"/>
  <c r="F51"/>
  <c r="J51"/>
  <c r="N51"/>
  <c r="C51"/>
  <c r="G51"/>
  <c r="K51"/>
  <c r="O51"/>
  <c r="B51"/>
  <c r="D51"/>
  <c r="H51"/>
  <c r="L51"/>
  <c r="P51"/>
  <c r="E51"/>
  <c r="I51"/>
  <c r="M51"/>
</calcChain>
</file>

<file path=xl/sharedStrings.xml><?xml version="1.0" encoding="utf-8"?>
<sst xmlns="http://schemas.openxmlformats.org/spreadsheetml/2006/main" count="764" uniqueCount="119">
  <si>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</si>
  <si>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</si>
  <si>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</si>
  <si>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</si>
  <si>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</si>
  <si>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</si>
  <si>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</si>
  <si>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</si>
  <si>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</si>
  <si>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</si>
  <si>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新潟</t>
    <phoneticPr fontId="1"/>
  </si>
  <si>
    <t>長野</t>
    <phoneticPr fontId="1"/>
  </si>
  <si>
    <t>千葉</t>
    <phoneticPr fontId="1"/>
  </si>
  <si>
    <t>東京</t>
    <phoneticPr fontId="1"/>
  </si>
  <si>
    <t>山梨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</si>
  <si>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</si>
  <si>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</si>
  <si>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</si>
  <si>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</si>
  <si>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</si>
  <si>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</si>
  <si>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</si>
  <si>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</si>
  <si>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</si>
  <si>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</si>
  <si>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</si>
  <si>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</si>
  <si>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</si>
  <si>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</si>
  <si>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</si>
  <si>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</si>
  <si>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</si>
  <si>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</si>
  <si>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</si>
  <si>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</si>
  <si>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</si>
  <si>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</si>
  <si>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</si>
  <si>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</si>
  <si>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</si>
  <si>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</si>
  <si>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</si>
  <si>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和歌山</t>
    <phoneticPr fontId="1"/>
  </si>
  <si>
    <t>神奈川</t>
    <phoneticPr fontId="1"/>
  </si>
  <si>
    <t>鹿児島</t>
    <phoneticPr fontId="1"/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</si>
  <si>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</si>
  <si>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</si>
  <si>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</si>
  <si>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</si>
  <si>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</si>
  <si>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</si>
  <si>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</si>
  <si>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</si>
  <si>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</si>
  <si>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</si>
  <si>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</si>
  <si>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</si>
  <si>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</si>
  <si>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</si>
  <si>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</si>
  <si>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</si>
  <si>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全  国  平  均</t>
  </si>
  <si>
    <t>（注）  １  酒類販売（消費）数量は、「国税庁統計年報書」（４月～翌年３月）によった。</t>
  </si>
  <si>
    <t>２   スピリッツ等には原料用アルコールを含み、その他の醸造酒等には粉末酒及び雑酒を含む。</t>
  </si>
  <si>
    <t>３    成人人口は、「人口推計年報（平成24年10月１日現在）」（総務省統計局）によった。</t>
  </si>
  <si>
    <t>４  沖縄分は含まない。</t>
  </si>
  <si>
    <t>（単位：ｌ ）</t>
  </si>
  <si>
    <t>http://www.nta.go.jp/shiraberu/senmonjoho/sake/shiori-gaikyo/shiori/2014/pdf/006.pdf#page=4</t>
  </si>
  <si>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1"/>
  </si>
  <si>
    <t>連続式蒸留 
しょうちゅう</t>
    <phoneticPr fontId="2"/>
  </si>
  <si>
    <t>成人人口</t>
    <rPh sb="0" eb="2">
      <t>セイジン</t>
    </rPh>
    <rPh sb="2" eb="4">
      <t>ジンコウ</t>
    </rPh>
    <phoneticPr fontId="1"/>
  </si>
  <si>
    <t>北海道</t>
    <phoneticPr fontId="1"/>
  </si>
  <si>
    <t>人口比率</t>
    <rPh sb="0" eb="2">
      <t>ジンコウ</t>
    </rPh>
    <rPh sb="2" eb="4">
      <t>ヒリツ</t>
    </rPh>
    <phoneticPr fontId="1"/>
  </si>
  <si>
    <t>加重平均</t>
    <rPh sb="0" eb="2">
      <t>カジュウ</t>
    </rPh>
    <rPh sb="2" eb="4">
      <t>ヘイキン</t>
    </rPh>
    <phoneticPr fontId="1"/>
  </si>
  <si>
    <t>単純平均</t>
    <rPh sb="0" eb="2">
      <t>タンジュン</t>
    </rPh>
    <rPh sb="2" eb="4">
      <t>ヘイキン</t>
    </rPh>
    <phoneticPr fontId="1"/>
  </si>
  <si>
    <t>緯度</t>
  </si>
  <si>
    <t>緯度</t>
    <rPh sb="0" eb="2">
      <t>イド</t>
    </rPh>
    <phoneticPr fontId="1"/>
  </si>
  <si>
    <t>経度</t>
  </si>
  <si>
    <t>経度</t>
    <rPh sb="0" eb="2">
      <t>ケイド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</si>
  <si>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</si>
  <si>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</si>
  <si>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</si>
  <si>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</si>
  <si>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</si>
  <si>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</si>
  <si>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</si>
  <si>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</si>
  <si>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</si>
  <si>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</si>
  <si>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</si>
  <si>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</si>
  <si>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</si>
  <si>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</si>
  <si>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</si>
  <si>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</si>
  <si>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</si>
  <si>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</si>
  <si>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</si>
  <si>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</si>
  <si>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</si>
  <si>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99.0%</t>
  </si>
  <si>
    <t>上限 99.0%</t>
  </si>
  <si>
    <t>残差出力</t>
  </si>
  <si>
    <t>観測値</t>
  </si>
  <si>
    <t>予測値: 清酒</t>
  </si>
  <si>
    <t>予測値: 果実酒</t>
  </si>
  <si>
    <t>データ</t>
    <phoneticPr fontId="6"/>
  </si>
  <si>
    <t>順位</t>
    <rPh sb="0" eb="2">
      <t>ジュンイ</t>
    </rPh>
    <phoneticPr fontId="6"/>
  </si>
  <si>
    <t>順位相関の順位</t>
    <rPh sb="0" eb="2">
      <t>ジュンイ</t>
    </rPh>
    <rPh sb="2" eb="4">
      <t>ソウカン</t>
    </rPh>
    <rPh sb="5" eb="7">
      <t>ジュンイ</t>
    </rPh>
    <phoneticPr fontId="6"/>
  </si>
  <si>
    <t>rank</t>
    <phoneticPr fontId="6"/>
  </si>
  <si>
    <t>補正因子</t>
    <rPh sb="0" eb="2">
      <t>ホセイ</t>
    </rPh>
    <rPh sb="2" eb="4">
      <t>インシ</t>
    </rPh>
    <phoneticPr fontId="6"/>
  </si>
  <si>
    <t>rank.avg</t>
    <phoneticPr fontId="6"/>
  </si>
  <si>
    <t>予測値: 単式蒸留 しょうちゅう</t>
  </si>
  <si>
    <t>標準残差</t>
  </si>
  <si>
    <t>人口比率</t>
  </si>
  <si>
    <t>予測値: ウイスキー</t>
  </si>
  <si>
    <t>予測値: ビール</t>
  </si>
  <si>
    <t>偏相関係数</t>
    <rPh sb="0" eb="1">
      <t>ヘン</t>
    </rPh>
    <rPh sb="1" eb="3">
      <t>ソウカン</t>
    </rPh>
    <rPh sb="3" eb="5">
      <t>ケイスウ</t>
    </rPh>
    <phoneticPr fontId="6"/>
  </si>
  <si>
    <t>偏相関係数</t>
    <rPh sb="0" eb="1">
      <t>ヘン</t>
    </rPh>
    <rPh sb="1" eb="3">
      <t>ソウカン</t>
    </rPh>
    <rPh sb="3" eb="5">
      <t>ケイスウ</t>
    </rPh>
    <phoneticPr fontId="6"/>
  </si>
</sst>
</file>

<file path=xl/styles.xml><?xml version="1.0" encoding="utf-8"?>
<styleSheet xmlns="http://schemas.openxmlformats.org/spreadsheetml/2006/main">
  <numFmts count="2">
    <numFmt numFmtId="176" formatCode="###0.0;###0.0"/>
    <numFmt numFmtId="177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76" fontId="0" fillId="0" borderId="0" xfId="0" applyNumberFormat="1" applyFill="1" applyBorder="1" applyAlignment="1">
      <alignment horizontal="left" vertical="top"/>
    </xf>
    <xf numFmtId="177" fontId="9" fillId="0" borderId="3" xfId="0" applyNumberFormat="1" applyFont="1" applyFill="1" applyBorder="1" applyAlignment="1">
      <alignment horizontal="right" vertical="top" wrapText="1"/>
    </xf>
    <xf numFmtId="177" fontId="9" fillId="0" borderId="5" xfId="0" applyNumberFormat="1" applyFont="1" applyFill="1" applyBorder="1" applyAlignment="1">
      <alignment horizontal="right" vertical="top" wrapText="1"/>
    </xf>
    <xf numFmtId="177" fontId="9" fillId="0" borderId="6" xfId="0" applyNumberFormat="1" applyFont="1" applyFill="1" applyBorder="1" applyAlignment="1">
      <alignment horizontal="right" vertical="top" wrapText="1"/>
    </xf>
    <xf numFmtId="177" fontId="9" fillId="0" borderId="7" xfId="0" applyNumberFormat="1" applyFont="1" applyFill="1" applyBorder="1" applyAlignment="1">
      <alignment horizontal="right" vertical="top" wrapText="1"/>
    </xf>
    <xf numFmtId="177" fontId="9" fillId="0" borderId="4" xfId="0" applyNumberFormat="1" applyFont="1" applyFill="1" applyBorder="1" applyAlignment="1">
      <alignment horizontal="right" vertical="top" wrapText="1"/>
    </xf>
    <xf numFmtId="177" fontId="9" fillId="0" borderId="8" xfId="0" applyNumberFormat="1" applyFont="1" applyFill="1" applyBorder="1" applyAlignment="1">
      <alignment horizontal="right" vertical="top" wrapText="1"/>
    </xf>
    <xf numFmtId="177" fontId="9" fillId="0" borderId="9" xfId="0" applyNumberFormat="1" applyFont="1" applyFill="1" applyBorder="1" applyAlignment="1">
      <alignment horizontal="right" vertical="top" wrapText="1"/>
    </xf>
    <xf numFmtId="177" fontId="9" fillId="0" borderId="1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177" fontId="9" fillId="0" borderId="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axId val="125162240"/>
        <c:axId val="125164544"/>
      </c:scatterChart>
      <c:valAx>
        <c:axId val="12516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64544"/>
        <c:crosses val="autoZero"/>
        <c:crossBetween val="midCat"/>
      </c:valAx>
      <c:valAx>
        <c:axId val="125164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251622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ワイン回帰!$C$27:$C$72</c:f>
              <c:numCache>
                <c:formatCode>General</c:formatCode>
                <c:ptCount val="46"/>
                <c:pt idx="0">
                  <c:v>0.11848660162252944</c:v>
                </c:pt>
                <c:pt idx="1">
                  <c:v>-5.7803284602921501E-2</c:v>
                </c:pt>
                <c:pt idx="2">
                  <c:v>-9.146576723293709E-2</c:v>
                </c:pt>
                <c:pt idx="3">
                  <c:v>0.20711817849743275</c:v>
                </c:pt>
                <c:pt idx="4">
                  <c:v>-0.20226462002269585</c:v>
                </c:pt>
                <c:pt idx="5">
                  <c:v>0.12947049855582193</c:v>
                </c:pt>
                <c:pt idx="6">
                  <c:v>-0.59948718162231174</c:v>
                </c:pt>
                <c:pt idx="7">
                  <c:v>-1.0248396144095584</c:v>
                </c:pt>
                <c:pt idx="8">
                  <c:v>-0.52380165971995529</c:v>
                </c:pt>
                <c:pt idx="9">
                  <c:v>-0.32615302731858886</c:v>
                </c:pt>
                <c:pt idx="10">
                  <c:v>-0.99654499220637849</c:v>
                </c:pt>
                <c:pt idx="11">
                  <c:v>1.6070363704336899E-2</c:v>
                </c:pt>
                <c:pt idx="12">
                  <c:v>0.58091385024879294</c:v>
                </c:pt>
                <c:pt idx="13">
                  <c:v>-0.66535549765101898</c:v>
                </c:pt>
                <c:pt idx="14">
                  <c:v>2.4707366036727736</c:v>
                </c:pt>
                <c:pt idx="15">
                  <c:v>-1.0444174530174477</c:v>
                </c:pt>
                <c:pt idx="16">
                  <c:v>6.1289699614219249</c:v>
                </c:pt>
                <c:pt idx="17">
                  <c:v>-0.26020235568989913</c:v>
                </c:pt>
                <c:pt idx="18">
                  <c:v>0.29499683517266728</c:v>
                </c:pt>
                <c:pt idx="19">
                  <c:v>-0.5139116335936138</c:v>
                </c:pt>
                <c:pt idx="20">
                  <c:v>-0.50889805956202028</c:v>
                </c:pt>
                <c:pt idx="21">
                  <c:v>-0.83236897374915442</c:v>
                </c:pt>
                <c:pt idx="22">
                  <c:v>-1.2096800731648694</c:v>
                </c:pt>
                <c:pt idx="23">
                  <c:v>-0.78714702698827921</c:v>
                </c:pt>
                <c:pt idx="24">
                  <c:v>-0.48117945542151963</c:v>
                </c:pt>
                <c:pt idx="25">
                  <c:v>1.0571906249558096</c:v>
                </c:pt>
                <c:pt idx="26">
                  <c:v>-6.4396129469850294E-3</c:v>
                </c:pt>
                <c:pt idx="27">
                  <c:v>-0.52919353277874714</c:v>
                </c:pt>
                <c:pt idx="28">
                  <c:v>-0.50371548926153364</c:v>
                </c:pt>
                <c:pt idx="29">
                  <c:v>0.43477566556621161</c:v>
                </c:pt>
                <c:pt idx="30">
                  <c:v>-0.14812760248165091</c:v>
                </c:pt>
                <c:pt idx="31">
                  <c:v>0.17881768756522542</c:v>
                </c:pt>
                <c:pt idx="32">
                  <c:v>-0.27098499379493934</c:v>
                </c:pt>
                <c:pt idx="33">
                  <c:v>0.20434072159051286</c:v>
                </c:pt>
                <c:pt idx="34">
                  <c:v>-0.17556747732348876</c:v>
                </c:pt>
                <c:pt idx="35">
                  <c:v>-0.45248621318452331</c:v>
                </c:pt>
                <c:pt idx="36">
                  <c:v>-0.20580949625505474</c:v>
                </c:pt>
                <c:pt idx="37">
                  <c:v>-0.27093061464759849</c:v>
                </c:pt>
                <c:pt idx="38">
                  <c:v>-0.25150298508788538</c:v>
                </c:pt>
                <c:pt idx="39">
                  <c:v>0.42438955457500516</c:v>
                </c:pt>
                <c:pt idx="40">
                  <c:v>-5.9693259999477943E-2</c:v>
                </c:pt>
                <c:pt idx="41">
                  <c:v>3.1695008110562028E-2</c:v>
                </c:pt>
                <c:pt idx="42">
                  <c:v>0.13311643645481941</c:v>
                </c:pt>
                <c:pt idx="43">
                  <c:v>0.58558413574628521</c:v>
                </c:pt>
                <c:pt idx="44">
                  <c:v>0.41988552342546592</c:v>
                </c:pt>
                <c:pt idx="45">
                  <c:v>-0.41658629715097883</c:v>
                </c:pt>
              </c:numCache>
            </c:numRef>
          </c:yVal>
        </c:ser>
        <c:axId val="124249216"/>
        <c:axId val="124251136"/>
      </c:scatterChart>
      <c:valAx>
        <c:axId val="124249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4251136"/>
        <c:crosses val="autoZero"/>
        <c:crossBetween val="midCat"/>
      </c:valAx>
      <c:valAx>
        <c:axId val="124251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424921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ワイン回帰!$C$27:$C$72</c:f>
              <c:numCache>
                <c:formatCode>General</c:formatCode>
                <c:ptCount val="46"/>
                <c:pt idx="0">
                  <c:v>0.11848660162252944</c:v>
                </c:pt>
                <c:pt idx="1">
                  <c:v>-5.7803284602921501E-2</c:v>
                </c:pt>
                <c:pt idx="2">
                  <c:v>-9.146576723293709E-2</c:v>
                </c:pt>
                <c:pt idx="3">
                  <c:v>0.20711817849743275</c:v>
                </c:pt>
                <c:pt idx="4">
                  <c:v>-0.20226462002269585</c:v>
                </c:pt>
                <c:pt idx="5">
                  <c:v>0.12947049855582193</c:v>
                </c:pt>
                <c:pt idx="6">
                  <c:v>-0.59948718162231174</c:v>
                </c:pt>
                <c:pt idx="7">
                  <c:v>-1.0248396144095584</c:v>
                </c:pt>
                <c:pt idx="8">
                  <c:v>-0.52380165971995529</c:v>
                </c:pt>
                <c:pt idx="9">
                  <c:v>-0.32615302731858886</c:v>
                </c:pt>
                <c:pt idx="10">
                  <c:v>-0.99654499220637849</c:v>
                </c:pt>
                <c:pt idx="11">
                  <c:v>1.6070363704336899E-2</c:v>
                </c:pt>
                <c:pt idx="12">
                  <c:v>0.58091385024879294</c:v>
                </c:pt>
                <c:pt idx="13">
                  <c:v>-0.66535549765101898</c:v>
                </c:pt>
                <c:pt idx="14">
                  <c:v>2.4707366036727736</c:v>
                </c:pt>
                <c:pt idx="15">
                  <c:v>-1.0444174530174477</c:v>
                </c:pt>
                <c:pt idx="16">
                  <c:v>6.1289699614219249</c:v>
                </c:pt>
                <c:pt idx="17">
                  <c:v>-0.26020235568989913</c:v>
                </c:pt>
                <c:pt idx="18">
                  <c:v>0.29499683517266728</c:v>
                </c:pt>
                <c:pt idx="19">
                  <c:v>-0.5139116335936138</c:v>
                </c:pt>
                <c:pt idx="20">
                  <c:v>-0.50889805956202028</c:v>
                </c:pt>
                <c:pt idx="21">
                  <c:v>-0.83236897374915442</c:v>
                </c:pt>
                <c:pt idx="22">
                  <c:v>-1.2096800731648694</c:v>
                </c:pt>
                <c:pt idx="23">
                  <c:v>-0.78714702698827921</c:v>
                </c:pt>
                <c:pt idx="24">
                  <c:v>-0.48117945542151963</c:v>
                </c:pt>
                <c:pt idx="25">
                  <c:v>1.0571906249558096</c:v>
                </c:pt>
                <c:pt idx="26">
                  <c:v>-6.4396129469850294E-3</c:v>
                </c:pt>
                <c:pt idx="27">
                  <c:v>-0.52919353277874714</c:v>
                </c:pt>
                <c:pt idx="28">
                  <c:v>-0.50371548926153364</c:v>
                </c:pt>
                <c:pt idx="29">
                  <c:v>0.43477566556621161</c:v>
                </c:pt>
                <c:pt idx="30">
                  <c:v>-0.14812760248165091</c:v>
                </c:pt>
                <c:pt idx="31">
                  <c:v>0.17881768756522542</c:v>
                </c:pt>
                <c:pt idx="32">
                  <c:v>-0.27098499379493934</c:v>
                </c:pt>
                <c:pt idx="33">
                  <c:v>0.20434072159051286</c:v>
                </c:pt>
                <c:pt idx="34">
                  <c:v>-0.17556747732348876</c:v>
                </c:pt>
                <c:pt idx="35">
                  <c:v>-0.45248621318452331</c:v>
                </c:pt>
                <c:pt idx="36">
                  <c:v>-0.20580949625505474</c:v>
                </c:pt>
                <c:pt idx="37">
                  <c:v>-0.27093061464759849</c:v>
                </c:pt>
                <c:pt idx="38">
                  <c:v>-0.25150298508788538</c:v>
                </c:pt>
                <c:pt idx="39">
                  <c:v>0.42438955457500516</c:v>
                </c:pt>
                <c:pt idx="40">
                  <c:v>-5.9693259999477943E-2</c:v>
                </c:pt>
                <c:pt idx="41">
                  <c:v>3.1695008110562028E-2</c:v>
                </c:pt>
                <c:pt idx="42">
                  <c:v>0.13311643645481941</c:v>
                </c:pt>
                <c:pt idx="43">
                  <c:v>0.58558413574628521</c:v>
                </c:pt>
                <c:pt idx="44">
                  <c:v>0.41988552342546592</c:v>
                </c:pt>
                <c:pt idx="45">
                  <c:v>-0.41658629715097883</c:v>
                </c:pt>
              </c:numCache>
            </c:numRef>
          </c:yVal>
        </c:ser>
        <c:axId val="125185408"/>
        <c:axId val="125216256"/>
      </c:scatterChart>
      <c:valAx>
        <c:axId val="12518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216256"/>
        <c:crosses val="autoZero"/>
        <c:crossBetween val="midCat"/>
      </c:valAx>
      <c:valAx>
        <c:axId val="125216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51854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ワイン回帰!$B$27:$B$72</c:f>
              <c:numCache>
                <c:formatCode>General</c:formatCode>
                <c:ptCount val="46"/>
                <c:pt idx="0">
                  <c:v>3.0815133983774707</c:v>
                </c:pt>
                <c:pt idx="1">
                  <c:v>2.2578032846029217</c:v>
                </c:pt>
                <c:pt idx="2">
                  <c:v>2.3914657672329369</c:v>
                </c:pt>
                <c:pt idx="3">
                  <c:v>2.6928818215025672</c:v>
                </c:pt>
                <c:pt idx="4">
                  <c:v>2.2022646200226959</c:v>
                </c:pt>
                <c:pt idx="5">
                  <c:v>2.3705295014441781</c:v>
                </c:pt>
                <c:pt idx="6">
                  <c:v>2.5994871816223117</c:v>
                </c:pt>
                <c:pt idx="7">
                  <c:v>2.9248396144095583</c:v>
                </c:pt>
                <c:pt idx="8">
                  <c:v>2.6238016597199554</c:v>
                </c:pt>
                <c:pt idx="9">
                  <c:v>2.526153027318589</c:v>
                </c:pt>
                <c:pt idx="10">
                  <c:v>3.7965449922063783</c:v>
                </c:pt>
                <c:pt idx="11">
                  <c:v>2.4839296362956631</c:v>
                </c:pt>
                <c:pt idx="12">
                  <c:v>2.4190861497512071</c:v>
                </c:pt>
                <c:pt idx="13">
                  <c:v>3.665355497651019</c:v>
                </c:pt>
                <c:pt idx="14">
                  <c:v>5.2292633963272266</c:v>
                </c:pt>
                <c:pt idx="15">
                  <c:v>4.2444174530174479</c:v>
                </c:pt>
                <c:pt idx="16">
                  <c:v>2.2710300385780755</c:v>
                </c:pt>
                <c:pt idx="17">
                  <c:v>2.0602023556898992</c:v>
                </c:pt>
                <c:pt idx="18">
                  <c:v>2.0050031648273325</c:v>
                </c:pt>
                <c:pt idx="19">
                  <c:v>1.9139116335936137</c:v>
                </c:pt>
                <c:pt idx="20">
                  <c:v>2.3088980595620203</c:v>
                </c:pt>
                <c:pt idx="21">
                  <c:v>2.9323689737491545</c:v>
                </c:pt>
                <c:pt idx="22">
                  <c:v>3.5096800731648692</c:v>
                </c:pt>
                <c:pt idx="23">
                  <c:v>2.2871470269882792</c:v>
                </c:pt>
                <c:pt idx="24">
                  <c:v>2.0811794554215197</c:v>
                </c:pt>
                <c:pt idx="25">
                  <c:v>2.3428093750441903</c:v>
                </c:pt>
                <c:pt idx="26">
                  <c:v>3.7064396129469852</c:v>
                </c:pt>
                <c:pt idx="27">
                  <c:v>2.9291935327787471</c:v>
                </c:pt>
                <c:pt idx="28">
                  <c:v>2.1037154892615337</c:v>
                </c:pt>
                <c:pt idx="29">
                  <c:v>1.9652243344337883</c:v>
                </c:pt>
                <c:pt idx="30">
                  <c:v>1.6481276024816509</c:v>
                </c:pt>
                <c:pt idx="31">
                  <c:v>1.5211823124347745</c:v>
                </c:pt>
                <c:pt idx="32">
                  <c:v>1.9709849937949393</c:v>
                </c:pt>
                <c:pt idx="33">
                  <c:v>1.9956592784094873</c:v>
                </c:pt>
                <c:pt idx="34">
                  <c:v>1.5755674773234887</c:v>
                </c:pt>
                <c:pt idx="35">
                  <c:v>1.8524862131845232</c:v>
                </c:pt>
                <c:pt idx="36">
                  <c:v>1.8058094962550548</c:v>
                </c:pt>
                <c:pt idx="37">
                  <c:v>1.7709306146475985</c:v>
                </c:pt>
                <c:pt idx="38">
                  <c:v>1.7515029850878854</c:v>
                </c:pt>
                <c:pt idx="39">
                  <c:v>2.275610445424995</c:v>
                </c:pt>
                <c:pt idx="40">
                  <c:v>1.359693259999478</c:v>
                </c:pt>
                <c:pt idx="41">
                  <c:v>1.468304991889438</c:v>
                </c:pt>
                <c:pt idx="42">
                  <c:v>1.6668835635451806</c:v>
                </c:pt>
                <c:pt idx="43">
                  <c:v>1.614415864253715</c:v>
                </c:pt>
                <c:pt idx="44">
                  <c:v>1.6801144765745342</c:v>
                </c:pt>
                <c:pt idx="45">
                  <c:v>1.7165862971509789</c:v>
                </c:pt>
              </c:numCache>
            </c:numRef>
          </c:yVal>
        </c:ser>
        <c:axId val="125246848"/>
        <c:axId val="125269504"/>
      </c:scatterChart>
      <c:valAx>
        <c:axId val="12524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5269504"/>
        <c:crosses val="autoZero"/>
        <c:crossBetween val="midCat"/>
      </c:valAx>
      <c:valAx>
        <c:axId val="125269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layout/>
        </c:title>
        <c:numFmt formatCode="0.0_);[Red]\(0.0\)" sourceLinked="1"/>
        <c:tickLblPos val="nextTo"/>
        <c:crossAx val="125246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ワイン回帰!$B$27:$B$72</c:f>
              <c:numCache>
                <c:formatCode>General</c:formatCode>
                <c:ptCount val="46"/>
                <c:pt idx="0">
                  <c:v>3.0815133983774707</c:v>
                </c:pt>
                <c:pt idx="1">
                  <c:v>2.2578032846029217</c:v>
                </c:pt>
                <c:pt idx="2">
                  <c:v>2.3914657672329369</c:v>
                </c:pt>
                <c:pt idx="3">
                  <c:v>2.6928818215025672</c:v>
                </c:pt>
                <c:pt idx="4">
                  <c:v>2.2022646200226959</c:v>
                </c:pt>
                <c:pt idx="5">
                  <c:v>2.3705295014441781</c:v>
                </c:pt>
                <c:pt idx="6">
                  <c:v>2.5994871816223117</c:v>
                </c:pt>
                <c:pt idx="7">
                  <c:v>2.9248396144095583</c:v>
                </c:pt>
                <c:pt idx="8">
                  <c:v>2.6238016597199554</c:v>
                </c:pt>
                <c:pt idx="9">
                  <c:v>2.526153027318589</c:v>
                </c:pt>
                <c:pt idx="10">
                  <c:v>3.7965449922063783</c:v>
                </c:pt>
                <c:pt idx="11">
                  <c:v>2.4839296362956631</c:v>
                </c:pt>
                <c:pt idx="12">
                  <c:v>2.4190861497512071</c:v>
                </c:pt>
                <c:pt idx="13">
                  <c:v>3.665355497651019</c:v>
                </c:pt>
                <c:pt idx="14">
                  <c:v>5.2292633963272266</c:v>
                </c:pt>
                <c:pt idx="15">
                  <c:v>4.2444174530174479</c:v>
                </c:pt>
                <c:pt idx="16">
                  <c:v>2.2710300385780755</c:v>
                </c:pt>
                <c:pt idx="17">
                  <c:v>2.0602023556898992</c:v>
                </c:pt>
                <c:pt idx="18">
                  <c:v>2.0050031648273325</c:v>
                </c:pt>
                <c:pt idx="19">
                  <c:v>1.9139116335936137</c:v>
                </c:pt>
                <c:pt idx="20">
                  <c:v>2.3088980595620203</c:v>
                </c:pt>
                <c:pt idx="21">
                  <c:v>2.9323689737491545</c:v>
                </c:pt>
                <c:pt idx="22">
                  <c:v>3.5096800731648692</c:v>
                </c:pt>
                <c:pt idx="23">
                  <c:v>2.2871470269882792</c:v>
                </c:pt>
                <c:pt idx="24">
                  <c:v>2.0811794554215197</c:v>
                </c:pt>
                <c:pt idx="25">
                  <c:v>2.3428093750441903</c:v>
                </c:pt>
                <c:pt idx="26">
                  <c:v>3.7064396129469852</c:v>
                </c:pt>
                <c:pt idx="27">
                  <c:v>2.9291935327787471</c:v>
                </c:pt>
                <c:pt idx="28">
                  <c:v>2.1037154892615337</c:v>
                </c:pt>
                <c:pt idx="29">
                  <c:v>1.9652243344337883</c:v>
                </c:pt>
                <c:pt idx="30">
                  <c:v>1.6481276024816509</c:v>
                </c:pt>
                <c:pt idx="31">
                  <c:v>1.5211823124347745</c:v>
                </c:pt>
                <c:pt idx="32">
                  <c:v>1.9709849937949393</c:v>
                </c:pt>
                <c:pt idx="33">
                  <c:v>1.9956592784094873</c:v>
                </c:pt>
                <c:pt idx="34">
                  <c:v>1.5755674773234887</c:v>
                </c:pt>
                <c:pt idx="35">
                  <c:v>1.8524862131845232</c:v>
                </c:pt>
                <c:pt idx="36">
                  <c:v>1.8058094962550548</c:v>
                </c:pt>
                <c:pt idx="37">
                  <c:v>1.7709306146475985</c:v>
                </c:pt>
                <c:pt idx="38">
                  <c:v>1.7515029850878854</c:v>
                </c:pt>
                <c:pt idx="39">
                  <c:v>2.275610445424995</c:v>
                </c:pt>
                <c:pt idx="40">
                  <c:v>1.359693259999478</c:v>
                </c:pt>
                <c:pt idx="41">
                  <c:v>1.468304991889438</c:v>
                </c:pt>
                <c:pt idx="42">
                  <c:v>1.6668835635451806</c:v>
                </c:pt>
                <c:pt idx="43">
                  <c:v>1.614415864253715</c:v>
                </c:pt>
                <c:pt idx="44">
                  <c:v>1.6801144765745342</c:v>
                </c:pt>
                <c:pt idx="45">
                  <c:v>1.7165862971509789</c:v>
                </c:pt>
              </c:numCache>
            </c:numRef>
          </c:yVal>
        </c:ser>
        <c:axId val="125292544"/>
        <c:axId val="125294464"/>
      </c:scatterChart>
      <c:valAx>
        <c:axId val="12529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5294464"/>
        <c:crosses val="autoZero"/>
        <c:crossBetween val="midCat"/>
      </c:valAx>
      <c:valAx>
        <c:axId val="125294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layout/>
        </c:title>
        <c:numFmt formatCode="0.0_);[Red]\(0.0\)" sourceLinked="1"/>
        <c:tickLblPos val="nextTo"/>
        <c:crossAx val="125292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ワイン回帰!$B$27:$B$72</c:f>
              <c:numCache>
                <c:formatCode>General</c:formatCode>
                <c:ptCount val="46"/>
                <c:pt idx="0">
                  <c:v>3.0815133983774707</c:v>
                </c:pt>
                <c:pt idx="1">
                  <c:v>2.2578032846029217</c:v>
                </c:pt>
                <c:pt idx="2">
                  <c:v>2.3914657672329369</c:v>
                </c:pt>
                <c:pt idx="3">
                  <c:v>2.6928818215025672</c:v>
                </c:pt>
                <c:pt idx="4">
                  <c:v>2.2022646200226959</c:v>
                </c:pt>
                <c:pt idx="5">
                  <c:v>2.3705295014441781</c:v>
                </c:pt>
                <c:pt idx="6">
                  <c:v>2.5994871816223117</c:v>
                </c:pt>
                <c:pt idx="7">
                  <c:v>2.9248396144095583</c:v>
                </c:pt>
                <c:pt idx="8">
                  <c:v>2.6238016597199554</c:v>
                </c:pt>
                <c:pt idx="9">
                  <c:v>2.526153027318589</c:v>
                </c:pt>
                <c:pt idx="10">
                  <c:v>3.7965449922063783</c:v>
                </c:pt>
                <c:pt idx="11">
                  <c:v>2.4839296362956631</c:v>
                </c:pt>
                <c:pt idx="12">
                  <c:v>2.4190861497512071</c:v>
                </c:pt>
                <c:pt idx="13">
                  <c:v>3.665355497651019</c:v>
                </c:pt>
                <c:pt idx="14">
                  <c:v>5.2292633963272266</c:v>
                </c:pt>
                <c:pt idx="15">
                  <c:v>4.2444174530174479</c:v>
                </c:pt>
                <c:pt idx="16">
                  <c:v>2.2710300385780755</c:v>
                </c:pt>
                <c:pt idx="17">
                  <c:v>2.0602023556898992</c:v>
                </c:pt>
                <c:pt idx="18">
                  <c:v>2.0050031648273325</c:v>
                </c:pt>
                <c:pt idx="19">
                  <c:v>1.9139116335936137</c:v>
                </c:pt>
                <c:pt idx="20">
                  <c:v>2.3088980595620203</c:v>
                </c:pt>
                <c:pt idx="21">
                  <c:v>2.9323689737491545</c:v>
                </c:pt>
                <c:pt idx="22">
                  <c:v>3.5096800731648692</c:v>
                </c:pt>
                <c:pt idx="23">
                  <c:v>2.2871470269882792</c:v>
                </c:pt>
                <c:pt idx="24">
                  <c:v>2.0811794554215197</c:v>
                </c:pt>
                <c:pt idx="25">
                  <c:v>2.3428093750441903</c:v>
                </c:pt>
                <c:pt idx="26">
                  <c:v>3.7064396129469852</c:v>
                </c:pt>
                <c:pt idx="27">
                  <c:v>2.9291935327787471</c:v>
                </c:pt>
                <c:pt idx="28">
                  <c:v>2.1037154892615337</c:v>
                </c:pt>
                <c:pt idx="29">
                  <c:v>1.9652243344337883</c:v>
                </c:pt>
                <c:pt idx="30">
                  <c:v>1.6481276024816509</c:v>
                </c:pt>
                <c:pt idx="31">
                  <c:v>1.5211823124347745</c:v>
                </c:pt>
                <c:pt idx="32">
                  <c:v>1.9709849937949393</c:v>
                </c:pt>
                <c:pt idx="33">
                  <c:v>1.9956592784094873</c:v>
                </c:pt>
                <c:pt idx="34">
                  <c:v>1.5755674773234887</c:v>
                </c:pt>
                <c:pt idx="35">
                  <c:v>1.8524862131845232</c:v>
                </c:pt>
                <c:pt idx="36">
                  <c:v>1.8058094962550548</c:v>
                </c:pt>
                <c:pt idx="37">
                  <c:v>1.7709306146475985</c:v>
                </c:pt>
                <c:pt idx="38">
                  <c:v>1.7515029850878854</c:v>
                </c:pt>
                <c:pt idx="39">
                  <c:v>2.275610445424995</c:v>
                </c:pt>
                <c:pt idx="40">
                  <c:v>1.359693259999478</c:v>
                </c:pt>
                <c:pt idx="41">
                  <c:v>1.468304991889438</c:v>
                </c:pt>
                <c:pt idx="42">
                  <c:v>1.6668835635451806</c:v>
                </c:pt>
                <c:pt idx="43">
                  <c:v>1.614415864253715</c:v>
                </c:pt>
                <c:pt idx="44">
                  <c:v>1.6801144765745342</c:v>
                </c:pt>
                <c:pt idx="45">
                  <c:v>1.7165862971509789</c:v>
                </c:pt>
              </c:numCache>
            </c:numRef>
          </c:yVal>
        </c:ser>
        <c:axId val="125333888"/>
        <c:axId val="125335808"/>
      </c:scatterChart>
      <c:valAx>
        <c:axId val="12533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335808"/>
        <c:crosses val="autoZero"/>
        <c:crossBetween val="midCat"/>
      </c:valAx>
      <c:valAx>
        <c:axId val="125335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  <c:layout/>
        </c:title>
        <c:numFmt formatCode="0.0_);[Red]\(0.0\)" sourceLinked="1"/>
        <c:tickLblPos val="nextTo"/>
        <c:crossAx val="125333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残差グラフ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ウイスキー回帰!$C$27:$C$72</c:f>
              <c:numCache>
                <c:formatCode>General</c:formatCode>
                <c:ptCount val="46"/>
                <c:pt idx="0">
                  <c:v>-0.17562564722217</c:v>
                </c:pt>
                <c:pt idx="1">
                  <c:v>0.12081408100636559</c:v>
                </c:pt>
                <c:pt idx="2">
                  <c:v>-0.12815572428202016</c:v>
                </c:pt>
                <c:pt idx="3">
                  <c:v>0.32000559261205108</c:v>
                </c:pt>
                <c:pt idx="4">
                  <c:v>9.5594471435842543E-3</c:v>
                </c:pt>
                <c:pt idx="5">
                  <c:v>7.9960746725991072E-2</c:v>
                </c:pt>
                <c:pt idx="6">
                  <c:v>7.3731715960760447E-2</c:v>
                </c:pt>
                <c:pt idx="7">
                  <c:v>-8.5584967338925622E-2</c:v>
                </c:pt>
                <c:pt idx="8">
                  <c:v>5.3903015003257337E-2</c:v>
                </c:pt>
                <c:pt idx="9">
                  <c:v>8.753077123645836E-2</c:v>
                </c:pt>
                <c:pt idx="10">
                  <c:v>-0.19594842350403618</c:v>
                </c:pt>
                <c:pt idx="11">
                  <c:v>0.19204328867921849</c:v>
                </c:pt>
                <c:pt idx="12">
                  <c:v>9.3526831361486984E-2</c:v>
                </c:pt>
                <c:pt idx="13">
                  <c:v>-5.9398706709502314E-2</c:v>
                </c:pt>
                <c:pt idx="14">
                  <c:v>0.37143479630081155</c:v>
                </c:pt>
                <c:pt idx="15">
                  <c:v>-0.14421825041443359</c:v>
                </c:pt>
                <c:pt idx="16">
                  <c:v>0.28352539898470219</c:v>
                </c:pt>
                <c:pt idx="17">
                  <c:v>-4.2354701487181901E-2</c:v>
                </c:pt>
                <c:pt idx="18">
                  <c:v>-0.12245783720668002</c:v>
                </c:pt>
                <c:pt idx="19">
                  <c:v>-0.26838383043097869</c:v>
                </c:pt>
                <c:pt idx="20">
                  <c:v>-0.19281799770199426</c:v>
                </c:pt>
                <c:pt idx="21">
                  <c:v>1.8946833513769357E-2</c:v>
                </c:pt>
                <c:pt idx="22">
                  <c:v>-0.28391500755979071</c:v>
                </c:pt>
                <c:pt idx="23">
                  <c:v>-0.14277552450900022</c:v>
                </c:pt>
                <c:pt idx="24">
                  <c:v>-0.12241317175038768</c:v>
                </c:pt>
                <c:pt idx="25">
                  <c:v>0.1326282981099759</c:v>
                </c:pt>
                <c:pt idx="26">
                  <c:v>2.4887968623811041E-2</c:v>
                </c:pt>
                <c:pt idx="27">
                  <c:v>-0.14109952517510727</c:v>
                </c:pt>
                <c:pt idx="28">
                  <c:v>-0.10428764323941098</c:v>
                </c:pt>
                <c:pt idx="29">
                  <c:v>-0.14529663021072592</c:v>
                </c:pt>
                <c:pt idx="30">
                  <c:v>2.7440774709766691E-2</c:v>
                </c:pt>
                <c:pt idx="31">
                  <c:v>-4.1404726500046007E-2</c:v>
                </c:pt>
                <c:pt idx="32">
                  <c:v>-6.8257746949066722E-2</c:v>
                </c:pt>
                <c:pt idx="33">
                  <c:v>5.4800854084642081E-2</c:v>
                </c:pt>
                <c:pt idx="34">
                  <c:v>4.6780859268297781E-2</c:v>
                </c:pt>
                <c:pt idx="35">
                  <c:v>-1.140610699896849E-2</c:v>
                </c:pt>
                <c:pt idx="36">
                  <c:v>-1.8931807363535946E-2</c:v>
                </c:pt>
                <c:pt idx="37">
                  <c:v>-7.1080005371197519E-2</c:v>
                </c:pt>
                <c:pt idx="38">
                  <c:v>0.14665049744315106</c:v>
                </c:pt>
                <c:pt idx="39">
                  <c:v>7.3678709593362646E-2</c:v>
                </c:pt>
                <c:pt idx="40">
                  <c:v>5.4611029961213475E-2</c:v>
                </c:pt>
                <c:pt idx="41">
                  <c:v>7.3138350055175216E-2</c:v>
                </c:pt>
                <c:pt idx="42">
                  <c:v>3.0872606026244309E-2</c:v>
                </c:pt>
                <c:pt idx="43">
                  <c:v>0.30383586688242237</c:v>
                </c:pt>
                <c:pt idx="44">
                  <c:v>-1.5793521297293611E-2</c:v>
                </c:pt>
                <c:pt idx="45">
                  <c:v>-9.2700830064114836E-2</c:v>
                </c:pt>
              </c:numCache>
            </c:numRef>
          </c:yVal>
        </c:ser>
        <c:axId val="125406592"/>
        <c:axId val="125441536"/>
      </c:scatterChart>
      <c:valAx>
        <c:axId val="12540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</c:title>
        <c:numFmt formatCode="General" sourceLinked="1"/>
        <c:tickLblPos val="nextTo"/>
        <c:crossAx val="125441536"/>
        <c:crosses val="autoZero"/>
        <c:crossBetween val="midCat"/>
      </c:valAx>
      <c:valAx>
        <c:axId val="125441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</c:title>
        <c:numFmt formatCode="General" sourceLinked="1"/>
        <c:tickLblPos val="nextTo"/>
        <c:crossAx val="1254065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ウイスキー回帰!$C$27:$C$72</c:f>
              <c:numCache>
                <c:formatCode>General</c:formatCode>
                <c:ptCount val="46"/>
                <c:pt idx="0">
                  <c:v>-0.17562564722217</c:v>
                </c:pt>
                <c:pt idx="1">
                  <c:v>0.12081408100636559</c:v>
                </c:pt>
                <c:pt idx="2">
                  <c:v>-0.12815572428202016</c:v>
                </c:pt>
                <c:pt idx="3">
                  <c:v>0.32000559261205108</c:v>
                </c:pt>
                <c:pt idx="4">
                  <c:v>9.5594471435842543E-3</c:v>
                </c:pt>
                <c:pt idx="5">
                  <c:v>7.9960746725991072E-2</c:v>
                </c:pt>
                <c:pt idx="6">
                  <c:v>7.3731715960760447E-2</c:v>
                </c:pt>
                <c:pt idx="7">
                  <c:v>-8.5584967338925622E-2</c:v>
                </c:pt>
                <c:pt idx="8">
                  <c:v>5.3903015003257337E-2</c:v>
                </c:pt>
                <c:pt idx="9">
                  <c:v>8.753077123645836E-2</c:v>
                </c:pt>
                <c:pt idx="10">
                  <c:v>-0.19594842350403618</c:v>
                </c:pt>
                <c:pt idx="11">
                  <c:v>0.19204328867921849</c:v>
                </c:pt>
                <c:pt idx="12">
                  <c:v>9.3526831361486984E-2</c:v>
                </c:pt>
                <c:pt idx="13">
                  <c:v>-5.9398706709502314E-2</c:v>
                </c:pt>
                <c:pt idx="14">
                  <c:v>0.37143479630081155</c:v>
                </c:pt>
                <c:pt idx="15">
                  <c:v>-0.14421825041443359</c:v>
                </c:pt>
                <c:pt idx="16">
                  <c:v>0.28352539898470219</c:v>
                </c:pt>
                <c:pt idx="17">
                  <c:v>-4.2354701487181901E-2</c:v>
                </c:pt>
                <c:pt idx="18">
                  <c:v>-0.12245783720668002</c:v>
                </c:pt>
                <c:pt idx="19">
                  <c:v>-0.26838383043097869</c:v>
                </c:pt>
                <c:pt idx="20">
                  <c:v>-0.19281799770199426</c:v>
                </c:pt>
                <c:pt idx="21">
                  <c:v>1.8946833513769357E-2</c:v>
                </c:pt>
                <c:pt idx="22">
                  <c:v>-0.28391500755979071</c:v>
                </c:pt>
                <c:pt idx="23">
                  <c:v>-0.14277552450900022</c:v>
                </c:pt>
                <c:pt idx="24">
                  <c:v>-0.12241317175038768</c:v>
                </c:pt>
                <c:pt idx="25">
                  <c:v>0.1326282981099759</c:v>
                </c:pt>
                <c:pt idx="26">
                  <c:v>2.4887968623811041E-2</c:v>
                </c:pt>
                <c:pt idx="27">
                  <c:v>-0.14109952517510727</c:v>
                </c:pt>
                <c:pt idx="28">
                  <c:v>-0.10428764323941098</c:v>
                </c:pt>
                <c:pt idx="29">
                  <c:v>-0.14529663021072592</c:v>
                </c:pt>
                <c:pt idx="30">
                  <c:v>2.7440774709766691E-2</c:v>
                </c:pt>
                <c:pt idx="31">
                  <c:v>-4.1404726500046007E-2</c:v>
                </c:pt>
                <c:pt idx="32">
                  <c:v>-6.8257746949066722E-2</c:v>
                </c:pt>
                <c:pt idx="33">
                  <c:v>5.4800854084642081E-2</c:v>
                </c:pt>
                <c:pt idx="34">
                  <c:v>4.6780859268297781E-2</c:v>
                </c:pt>
                <c:pt idx="35">
                  <c:v>-1.140610699896849E-2</c:v>
                </c:pt>
                <c:pt idx="36">
                  <c:v>-1.8931807363535946E-2</c:v>
                </c:pt>
                <c:pt idx="37">
                  <c:v>-7.1080005371197519E-2</c:v>
                </c:pt>
                <c:pt idx="38">
                  <c:v>0.14665049744315106</c:v>
                </c:pt>
                <c:pt idx="39">
                  <c:v>7.3678709593362646E-2</c:v>
                </c:pt>
                <c:pt idx="40">
                  <c:v>5.4611029961213475E-2</c:v>
                </c:pt>
                <c:pt idx="41">
                  <c:v>7.3138350055175216E-2</c:v>
                </c:pt>
                <c:pt idx="42">
                  <c:v>3.0872606026244309E-2</c:v>
                </c:pt>
                <c:pt idx="43">
                  <c:v>0.30383586688242237</c:v>
                </c:pt>
                <c:pt idx="44">
                  <c:v>-1.5793521297293611E-2</c:v>
                </c:pt>
                <c:pt idx="45">
                  <c:v>-9.2700830064114836E-2</c:v>
                </c:pt>
              </c:numCache>
            </c:numRef>
          </c:yVal>
        </c:ser>
        <c:axId val="125458304"/>
        <c:axId val="125464576"/>
      </c:scatterChart>
      <c:valAx>
        <c:axId val="12545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5464576"/>
        <c:crosses val="autoZero"/>
        <c:crossBetween val="midCat"/>
      </c:valAx>
      <c:valAx>
        <c:axId val="125464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>
            <c:manualLayout>
              <c:xMode val="edge"/>
              <c:yMode val="edge"/>
              <c:x val="4.0123456790123462E-2"/>
              <c:y val="0.42096161056790982"/>
            </c:manualLayout>
          </c:layout>
        </c:title>
        <c:numFmt formatCode="General" sourceLinked="1"/>
        <c:tickLblPos val="nextTo"/>
        <c:crossAx val="12545830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ウイスキー回帰!$C$27:$C$72</c:f>
              <c:numCache>
                <c:formatCode>General</c:formatCode>
                <c:ptCount val="46"/>
                <c:pt idx="0">
                  <c:v>-0.17562564722217</c:v>
                </c:pt>
                <c:pt idx="1">
                  <c:v>0.12081408100636559</c:v>
                </c:pt>
                <c:pt idx="2">
                  <c:v>-0.12815572428202016</c:v>
                </c:pt>
                <c:pt idx="3">
                  <c:v>0.32000559261205108</c:v>
                </c:pt>
                <c:pt idx="4">
                  <c:v>9.5594471435842543E-3</c:v>
                </c:pt>
                <c:pt idx="5">
                  <c:v>7.9960746725991072E-2</c:v>
                </c:pt>
                <c:pt idx="6">
                  <c:v>7.3731715960760447E-2</c:v>
                </c:pt>
                <c:pt idx="7">
                  <c:v>-8.5584967338925622E-2</c:v>
                </c:pt>
                <c:pt idx="8">
                  <c:v>5.3903015003257337E-2</c:v>
                </c:pt>
                <c:pt idx="9">
                  <c:v>8.753077123645836E-2</c:v>
                </c:pt>
                <c:pt idx="10">
                  <c:v>-0.19594842350403618</c:v>
                </c:pt>
                <c:pt idx="11">
                  <c:v>0.19204328867921849</c:v>
                </c:pt>
                <c:pt idx="12">
                  <c:v>9.3526831361486984E-2</c:v>
                </c:pt>
                <c:pt idx="13">
                  <c:v>-5.9398706709502314E-2</c:v>
                </c:pt>
                <c:pt idx="14">
                  <c:v>0.37143479630081155</c:v>
                </c:pt>
                <c:pt idx="15">
                  <c:v>-0.14421825041443359</c:v>
                </c:pt>
                <c:pt idx="16">
                  <c:v>0.28352539898470219</c:v>
                </c:pt>
                <c:pt idx="17">
                  <c:v>-4.2354701487181901E-2</c:v>
                </c:pt>
                <c:pt idx="18">
                  <c:v>-0.12245783720668002</c:v>
                </c:pt>
                <c:pt idx="19">
                  <c:v>-0.26838383043097869</c:v>
                </c:pt>
                <c:pt idx="20">
                  <c:v>-0.19281799770199426</c:v>
                </c:pt>
                <c:pt idx="21">
                  <c:v>1.8946833513769357E-2</c:v>
                </c:pt>
                <c:pt idx="22">
                  <c:v>-0.28391500755979071</c:v>
                </c:pt>
                <c:pt idx="23">
                  <c:v>-0.14277552450900022</c:v>
                </c:pt>
                <c:pt idx="24">
                  <c:v>-0.12241317175038768</c:v>
                </c:pt>
                <c:pt idx="25">
                  <c:v>0.1326282981099759</c:v>
                </c:pt>
                <c:pt idx="26">
                  <c:v>2.4887968623811041E-2</c:v>
                </c:pt>
                <c:pt idx="27">
                  <c:v>-0.14109952517510727</c:v>
                </c:pt>
                <c:pt idx="28">
                  <c:v>-0.10428764323941098</c:v>
                </c:pt>
                <c:pt idx="29">
                  <c:v>-0.14529663021072592</c:v>
                </c:pt>
                <c:pt idx="30">
                  <c:v>2.7440774709766691E-2</c:v>
                </c:pt>
                <c:pt idx="31">
                  <c:v>-4.1404726500046007E-2</c:v>
                </c:pt>
                <c:pt idx="32">
                  <c:v>-6.8257746949066722E-2</c:v>
                </c:pt>
                <c:pt idx="33">
                  <c:v>5.4800854084642081E-2</c:v>
                </c:pt>
                <c:pt idx="34">
                  <c:v>4.6780859268297781E-2</c:v>
                </c:pt>
                <c:pt idx="35">
                  <c:v>-1.140610699896849E-2</c:v>
                </c:pt>
                <c:pt idx="36">
                  <c:v>-1.8931807363535946E-2</c:v>
                </c:pt>
                <c:pt idx="37">
                  <c:v>-7.1080005371197519E-2</c:v>
                </c:pt>
                <c:pt idx="38">
                  <c:v>0.14665049744315106</c:v>
                </c:pt>
                <c:pt idx="39">
                  <c:v>7.3678709593362646E-2</c:v>
                </c:pt>
                <c:pt idx="40">
                  <c:v>5.4611029961213475E-2</c:v>
                </c:pt>
                <c:pt idx="41">
                  <c:v>7.3138350055175216E-2</c:v>
                </c:pt>
                <c:pt idx="42">
                  <c:v>3.0872606026244309E-2</c:v>
                </c:pt>
                <c:pt idx="43">
                  <c:v>0.30383586688242237</c:v>
                </c:pt>
                <c:pt idx="44">
                  <c:v>-1.5793521297293611E-2</c:v>
                </c:pt>
                <c:pt idx="45">
                  <c:v>-9.2700830064114836E-2</c:v>
                </c:pt>
              </c:numCache>
            </c:numRef>
          </c:yVal>
        </c:ser>
        <c:axId val="125505920"/>
        <c:axId val="125507840"/>
      </c:scatterChart>
      <c:valAx>
        <c:axId val="12550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507840"/>
        <c:crosses val="autoZero"/>
        <c:crossBetween val="midCat"/>
      </c:valAx>
      <c:valAx>
        <c:axId val="125507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55059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ウイスキー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</c:ser>
        <c:ser>
          <c:idx val="1"/>
          <c:order val="1"/>
          <c:tx>
            <c:v>予測値: ウイスキー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ウイスキー回帰!$B$27:$B$72</c:f>
              <c:numCache>
                <c:formatCode>General</c:formatCode>
                <c:ptCount val="46"/>
                <c:pt idx="0">
                  <c:v>1.47562564722217</c:v>
                </c:pt>
                <c:pt idx="1">
                  <c:v>1.1791859189936345</c:v>
                </c:pt>
                <c:pt idx="2">
                  <c:v>1.1281557242820202</c:v>
                </c:pt>
                <c:pt idx="3">
                  <c:v>1.0799944073879488</c:v>
                </c:pt>
                <c:pt idx="4">
                  <c:v>1.0904405528564158</c:v>
                </c:pt>
                <c:pt idx="5">
                  <c:v>1.020039253274009</c:v>
                </c:pt>
                <c:pt idx="6">
                  <c:v>1.0262682840392396</c:v>
                </c:pt>
                <c:pt idx="7">
                  <c:v>0.98558496733892564</c:v>
                </c:pt>
                <c:pt idx="8">
                  <c:v>0.94609698499674266</c:v>
                </c:pt>
                <c:pt idx="9">
                  <c:v>0.91246922876354164</c:v>
                </c:pt>
                <c:pt idx="10">
                  <c:v>1.0959484235040362</c:v>
                </c:pt>
                <c:pt idx="11">
                  <c:v>1.0079567113207815</c:v>
                </c:pt>
                <c:pt idx="12">
                  <c:v>0.90647316863851302</c:v>
                </c:pt>
                <c:pt idx="13">
                  <c:v>1.0593987067095023</c:v>
                </c:pt>
                <c:pt idx="14">
                  <c:v>1.3285652036991884</c:v>
                </c:pt>
                <c:pt idx="15">
                  <c:v>1.1442182504144336</c:v>
                </c:pt>
                <c:pt idx="16">
                  <c:v>0.8164746010152979</c:v>
                </c:pt>
                <c:pt idx="17">
                  <c:v>0.84235470148718194</c:v>
                </c:pt>
                <c:pt idx="18">
                  <c:v>0.82245783720667998</c:v>
                </c:pt>
                <c:pt idx="19">
                  <c:v>0.76838383043097869</c:v>
                </c:pt>
                <c:pt idx="20">
                  <c:v>0.79281799770199424</c:v>
                </c:pt>
                <c:pt idx="21">
                  <c:v>0.88105316648623067</c:v>
                </c:pt>
                <c:pt idx="22">
                  <c:v>0.98391500755979067</c:v>
                </c:pt>
                <c:pt idx="23">
                  <c:v>0.7427755245090002</c:v>
                </c:pt>
                <c:pt idx="24">
                  <c:v>0.72241317175038766</c:v>
                </c:pt>
                <c:pt idx="25">
                  <c:v>0.76737170189002413</c:v>
                </c:pt>
                <c:pt idx="26">
                  <c:v>0.97511203137618896</c:v>
                </c:pt>
                <c:pt idx="27">
                  <c:v>0.84109952517510722</c:v>
                </c:pt>
                <c:pt idx="28">
                  <c:v>0.70428764323941095</c:v>
                </c:pt>
                <c:pt idx="29">
                  <c:v>0.64529663021072592</c:v>
                </c:pt>
                <c:pt idx="30">
                  <c:v>0.67255922529023326</c:v>
                </c:pt>
                <c:pt idx="31">
                  <c:v>0.64140472650004599</c:v>
                </c:pt>
                <c:pt idx="32">
                  <c:v>0.6682577469490667</c:v>
                </c:pt>
                <c:pt idx="33">
                  <c:v>0.64519914591535787</c:v>
                </c:pt>
                <c:pt idx="34">
                  <c:v>0.5532191407317022</c:v>
                </c:pt>
                <c:pt idx="35">
                  <c:v>0.61140610699896847</c:v>
                </c:pt>
                <c:pt idx="36">
                  <c:v>0.61893180736353592</c:v>
                </c:pt>
                <c:pt idx="37">
                  <c:v>0.57108000537119752</c:v>
                </c:pt>
                <c:pt idx="38">
                  <c:v>0.55334950255684889</c:v>
                </c:pt>
                <c:pt idx="39">
                  <c:v>0.62632129040663731</c:v>
                </c:pt>
                <c:pt idx="40">
                  <c:v>0.44538897003878652</c:v>
                </c:pt>
                <c:pt idx="41">
                  <c:v>0.42686164994482478</c:v>
                </c:pt>
                <c:pt idx="42">
                  <c:v>0.46912739397375569</c:v>
                </c:pt>
                <c:pt idx="43">
                  <c:v>0.49616413311757768</c:v>
                </c:pt>
                <c:pt idx="44">
                  <c:v>0.41579352129729363</c:v>
                </c:pt>
                <c:pt idx="45">
                  <c:v>0.39270083006411483</c:v>
                </c:pt>
              </c:numCache>
            </c:numRef>
          </c:yVal>
        </c:ser>
        <c:axId val="125542784"/>
        <c:axId val="125544704"/>
      </c:scatterChart>
      <c:valAx>
        <c:axId val="12554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5544704"/>
        <c:crosses val="autoZero"/>
        <c:crossBetween val="midCat"/>
      </c:valAx>
      <c:valAx>
        <c:axId val="125544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25542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ウイスキー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</c:ser>
        <c:ser>
          <c:idx val="1"/>
          <c:order val="1"/>
          <c:tx>
            <c:v>予測値: ウイスキー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ウイスキー回帰!$B$27:$B$72</c:f>
              <c:numCache>
                <c:formatCode>General</c:formatCode>
                <c:ptCount val="46"/>
                <c:pt idx="0">
                  <c:v>1.47562564722217</c:v>
                </c:pt>
                <c:pt idx="1">
                  <c:v>1.1791859189936345</c:v>
                </c:pt>
                <c:pt idx="2">
                  <c:v>1.1281557242820202</c:v>
                </c:pt>
                <c:pt idx="3">
                  <c:v>1.0799944073879488</c:v>
                </c:pt>
                <c:pt idx="4">
                  <c:v>1.0904405528564158</c:v>
                </c:pt>
                <c:pt idx="5">
                  <c:v>1.020039253274009</c:v>
                </c:pt>
                <c:pt idx="6">
                  <c:v>1.0262682840392396</c:v>
                </c:pt>
                <c:pt idx="7">
                  <c:v>0.98558496733892564</c:v>
                </c:pt>
                <c:pt idx="8">
                  <c:v>0.94609698499674266</c:v>
                </c:pt>
                <c:pt idx="9">
                  <c:v>0.91246922876354164</c:v>
                </c:pt>
                <c:pt idx="10">
                  <c:v>1.0959484235040362</c:v>
                </c:pt>
                <c:pt idx="11">
                  <c:v>1.0079567113207815</c:v>
                </c:pt>
                <c:pt idx="12">
                  <c:v>0.90647316863851302</c:v>
                </c:pt>
                <c:pt idx="13">
                  <c:v>1.0593987067095023</c:v>
                </c:pt>
                <c:pt idx="14">
                  <c:v>1.3285652036991884</c:v>
                </c:pt>
                <c:pt idx="15">
                  <c:v>1.1442182504144336</c:v>
                </c:pt>
                <c:pt idx="16">
                  <c:v>0.8164746010152979</c:v>
                </c:pt>
                <c:pt idx="17">
                  <c:v>0.84235470148718194</c:v>
                </c:pt>
                <c:pt idx="18">
                  <c:v>0.82245783720667998</c:v>
                </c:pt>
                <c:pt idx="19">
                  <c:v>0.76838383043097869</c:v>
                </c:pt>
                <c:pt idx="20">
                  <c:v>0.79281799770199424</c:v>
                </c:pt>
                <c:pt idx="21">
                  <c:v>0.88105316648623067</c:v>
                </c:pt>
                <c:pt idx="22">
                  <c:v>0.98391500755979067</c:v>
                </c:pt>
                <c:pt idx="23">
                  <c:v>0.7427755245090002</c:v>
                </c:pt>
                <c:pt idx="24">
                  <c:v>0.72241317175038766</c:v>
                </c:pt>
                <c:pt idx="25">
                  <c:v>0.76737170189002413</c:v>
                </c:pt>
                <c:pt idx="26">
                  <c:v>0.97511203137618896</c:v>
                </c:pt>
                <c:pt idx="27">
                  <c:v>0.84109952517510722</c:v>
                </c:pt>
                <c:pt idx="28">
                  <c:v>0.70428764323941095</c:v>
                </c:pt>
                <c:pt idx="29">
                  <c:v>0.64529663021072592</c:v>
                </c:pt>
                <c:pt idx="30">
                  <c:v>0.67255922529023326</c:v>
                </c:pt>
                <c:pt idx="31">
                  <c:v>0.64140472650004599</c:v>
                </c:pt>
                <c:pt idx="32">
                  <c:v>0.6682577469490667</c:v>
                </c:pt>
                <c:pt idx="33">
                  <c:v>0.64519914591535787</c:v>
                </c:pt>
                <c:pt idx="34">
                  <c:v>0.5532191407317022</c:v>
                </c:pt>
                <c:pt idx="35">
                  <c:v>0.61140610699896847</c:v>
                </c:pt>
                <c:pt idx="36">
                  <c:v>0.61893180736353592</c:v>
                </c:pt>
                <c:pt idx="37">
                  <c:v>0.57108000537119752</c:v>
                </c:pt>
                <c:pt idx="38">
                  <c:v>0.55334950255684889</c:v>
                </c:pt>
                <c:pt idx="39">
                  <c:v>0.62632129040663731</c:v>
                </c:pt>
                <c:pt idx="40">
                  <c:v>0.44538897003878652</c:v>
                </c:pt>
                <c:pt idx="41">
                  <c:v>0.42686164994482478</c:v>
                </c:pt>
                <c:pt idx="42">
                  <c:v>0.46912739397375569</c:v>
                </c:pt>
                <c:pt idx="43">
                  <c:v>0.49616413311757768</c:v>
                </c:pt>
                <c:pt idx="44">
                  <c:v>0.41579352129729363</c:v>
                </c:pt>
                <c:pt idx="45">
                  <c:v>0.39270083006411483</c:v>
                </c:pt>
              </c:numCache>
            </c:numRef>
          </c:yVal>
        </c:ser>
        <c:axId val="125575936"/>
        <c:axId val="125577856"/>
      </c:scatterChart>
      <c:valAx>
        <c:axId val="12557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5577856"/>
        <c:crosses val="autoZero"/>
        <c:crossBetween val="midCat"/>
      </c:valAx>
      <c:valAx>
        <c:axId val="1255778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25575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清酒!$B$26:$B$71</c:f>
              <c:numCache>
                <c:formatCode>General</c:formatCode>
                <c:ptCount val="46"/>
                <c:pt idx="0">
                  <c:v>10.1039765606812</c:v>
                </c:pt>
                <c:pt idx="1">
                  <c:v>8.8782653550936601</c:v>
                </c:pt>
                <c:pt idx="2">
                  <c:v>8.2384720770405089</c:v>
                </c:pt>
                <c:pt idx="3">
                  <c:v>7.4492252770284821</c:v>
                </c:pt>
                <c:pt idx="4">
                  <c:v>8.285256304670007</c:v>
                </c:pt>
                <c:pt idx="5">
                  <c:v>7.451973163507561</c:v>
                </c:pt>
                <c:pt idx="6">
                  <c:v>7.1750437778666134</c:v>
                </c:pt>
                <c:pt idx="7">
                  <c:v>6.3909083074174076</c:v>
                </c:pt>
                <c:pt idx="8">
                  <c:v>6.5362610890209893</c:v>
                </c:pt>
                <c:pt idx="9">
                  <c:v>6.4690888935882018</c:v>
                </c:pt>
                <c:pt idx="10">
                  <c:v>6.1501270888605273</c:v>
                </c:pt>
                <c:pt idx="11">
                  <c:v>7.3125761636067352</c:v>
                </c:pt>
                <c:pt idx="12">
                  <c:v>6.6461316933033965</c:v>
                </c:pt>
                <c:pt idx="13">
                  <c:v>5.9921617477575655</c:v>
                </c:pt>
                <c:pt idx="14">
                  <c:v>6.0549967665978128</c:v>
                </c:pt>
                <c:pt idx="15">
                  <c:v>5.9220661560413346</c:v>
                </c:pt>
                <c:pt idx="16">
                  <c:v>6.0818972754956855</c:v>
                </c:pt>
                <c:pt idx="17">
                  <c:v>6.7060831611058909</c:v>
                </c:pt>
                <c:pt idx="18">
                  <c:v>6.6714172885842533</c:v>
                </c:pt>
                <c:pt idx="19">
                  <c:v>6.3911250580149757</c:v>
                </c:pt>
                <c:pt idx="20">
                  <c:v>5.9972468734106501</c:v>
                </c:pt>
                <c:pt idx="21">
                  <c:v>5.7057322257215226</c:v>
                </c:pt>
                <c:pt idx="22">
                  <c:v>5.8729114897952508</c:v>
                </c:pt>
                <c:pt idx="23">
                  <c:v>5.6367361197024257</c:v>
                </c:pt>
                <c:pt idx="24">
                  <c:v>5.812943772835566</c:v>
                </c:pt>
                <c:pt idx="25">
                  <c:v>5.8264567367001545</c:v>
                </c:pt>
                <c:pt idx="26">
                  <c:v>5.6483516726626979</c:v>
                </c:pt>
                <c:pt idx="27">
                  <c:v>5.6634257893725453</c:v>
                </c:pt>
                <c:pt idx="28">
                  <c:v>5.6363770545562266</c:v>
                </c:pt>
                <c:pt idx="29">
                  <c:v>5.4047303641467641</c:v>
                </c:pt>
                <c:pt idx="30">
                  <c:v>6.1507848186239684</c:v>
                </c:pt>
                <c:pt idx="31">
                  <c:v>6.1765603272452054</c:v>
                </c:pt>
                <c:pt idx="32">
                  <c:v>5.6925872496788248</c:v>
                </c:pt>
                <c:pt idx="33">
                  <c:v>5.5986809638358315</c:v>
                </c:pt>
                <c:pt idx="34">
                  <c:v>5.5175459570317713</c:v>
                </c:pt>
                <c:pt idx="35">
                  <c:v>5.3376361552302196</c:v>
                </c:pt>
                <c:pt idx="36">
                  <c:v>5.5093858434102172</c:v>
                </c:pt>
                <c:pt idx="37">
                  <c:v>5.2782883048628157</c:v>
                </c:pt>
                <c:pt idx="38">
                  <c:v>5.0931932082375644</c:v>
                </c:pt>
                <c:pt idx="39">
                  <c:v>5.2331432914588989</c:v>
                </c:pt>
                <c:pt idx="40">
                  <c:v>5.0383338230373322</c:v>
                </c:pt>
                <c:pt idx="41">
                  <c:v>4.7727089619728478</c:v>
                </c:pt>
                <c:pt idx="42">
                  <c:v>4.7660733570624796</c:v>
                </c:pt>
                <c:pt idx="43">
                  <c:v>4.9841134890289132</c:v>
                </c:pt>
                <c:pt idx="44">
                  <c:v>4.2514665389765307</c:v>
                </c:pt>
                <c:pt idx="45">
                  <c:v>4.087532406120129</c:v>
                </c:pt>
              </c:numCache>
            </c:numRef>
          </c:yVal>
        </c:ser>
        <c:axId val="125081088"/>
        <c:axId val="125083008"/>
      </c:scatterChart>
      <c:valAx>
        <c:axId val="125081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83008"/>
        <c:crosses val="autoZero"/>
        <c:crossBetween val="midCat"/>
      </c:valAx>
      <c:valAx>
        <c:axId val="125083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</c:title>
        <c:numFmt formatCode="0.0_);[Red]\(0.0\)" sourceLinked="1"/>
        <c:tickLblPos val="nextTo"/>
        <c:crossAx val="12508108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ウイスキー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yVal>
        </c:ser>
        <c:ser>
          <c:idx val="1"/>
          <c:order val="1"/>
          <c:tx>
            <c:v>予測値: ウイスキー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ウイスキー回帰!$B$27:$B$72</c:f>
              <c:numCache>
                <c:formatCode>General</c:formatCode>
                <c:ptCount val="46"/>
                <c:pt idx="0">
                  <c:v>1.47562564722217</c:v>
                </c:pt>
                <c:pt idx="1">
                  <c:v>1.1791859189936345</c:v>
                </c:pt>
                <c:pt idx="2">
                  <c:v>1.1281557242820202</c:v>
                </c:pt>
                <c:pt idx="3">
                  <c:v>1.0799944073879488</c:v>
                </c:pt>
                <c:pt idx="4">
                  <c:v>1.0904405528564158</c:v>
                </c:pt>
                <c:pt idx="5">
                  <c:v>1.020039253274009</c:v>
                </c:pt>
                <c:pt idx="6">
                  <c:v>1.0262682840392396</c:v>
                </c:pt>
                <c:pt idx="7">
                  <c:v>0.98558496733892564</c:v>
                </c:pt>
                <c:pt idx="8">
                  <c:v>0.94609698499674266</c:v>
                </c:pt>
                <c:pt idx="9">
                  <c:v>0.91246922876354164</c:v>
                </c:pt>
                <c:pt idx="10">
                  <c:v>1.0959484235040362</c:v>
                </c:pt>
                <c:pt idx="11">
                  <c:v>1.0079567113207815</c:v>
                </c:pt>
                <c:pt idx="12">
                  <c:v>0.90647316863851302</c:v>
                </c:pt>
                <c:pt idx="13">
                  <c:v>1.0593987067095023</c:v>
                </c:pt>
                <c:pt idx="14">
                  <c:v>1.3285652036991884</c:v>
                </c:pt>
                <c:pt idx="15">
                  <c:v>1.1442182504144336</c:v>
                </c:pt>
                <c:pt idx="16">
                  <c:v>0.8164746010152979</c:v>
                </c:pt>
                <c:pt idx="17">
                  <c:v>0.84235470148718194</c:v>
                </c:pt>
                <c:pt idx="18">
                  <c:v>0.82245783720667998</c:v>
                </c:pt>
                <c:pt idx="19">
                  <c:v>0.76838383043097869</c:v>
                </c:pt>
                <c:pt idx="20">
                  <c:v>0.79281799770199424</c:v>
                </c:pt>
                <c:pt idx="21">
                  <c:v>0.88105316648623067</c:v>
                </c:pt>
                <c:pt idx="22">
                  <c:v>0.98391500755979067</c:v>
                </c:pt>
                <c:pt idx="23">
                  <c:v>0.7427755245090002</c:v>
                </c:pt>
                <c:pt idx="24">
                  <c:v>0.72241317175038766</c:v>
                </c:pt>
                <c:pt idx="25">
                  <c:v>0.76737170189002413</c:v>
                </c:pt>
                <c:pt idx="26">
                  <c:v>0.97511203137618896</c:v>
                </c:pt>
                <c:pt idx="27">
                  <c:v>0.84109952517510722</c:v>
                </c:pt>
                <c:pt idx="28">
                  <c:v>0.70428764323941095</c:v>
                </c:pt>
                <c:pt idx="29">
                  <c:v>0.64529663021072592</c:v>
                </c:pt>
                <c:pt idx="30">
                  <c:v>0.67255922529023326</c:v>
                </c:pt>
                <c:pt idx="31">
                  <c:v>0.64140472650004599</c:v>
                </c:pt>
                <c:pt idx="32">
                  <c:v>0.6682577469490667</c:v>
                </c:pt>
                <c:pt idx="33">
                  <c:v>0.64519914591535787</c:v>
                </c:pt>
                <c:pt idx="34">
                  <c:v>0.5532191407317022</c:v>
                </c:pt>
                <c:pt idx="35">
                  <c:v>0.61140610699896847</c:v>
                </c:pt>
                <c:pt idx="36">
                  <c:v>0.61893180736353592</c:v>
                </c:pt>
                <c:pt idx="37">
                  <c:v>0.57108000537119752</c:v>
                </c:pt>
                <c:pt idx="38">
                  <c:v>0.55334950255684889</c:v>
                </c:pt>
                <c:pt idx="39">
                  <c:v>0.62632129040663731</c:v>
                </c:pt>
                <c:pt idx="40">
                  <c:v>0.44538897003878652</c:v>
                </c:pt>
                <c:pt idx="41">
                  <c:v>0.42686164994482478</c:v>
                </c:pt>
                <c:pt idx="42">
                  <c:v>0.46912739397375569</c:v>
                </c:pt>
                <c:pt idx="43">
                  <c:v>0.49616413311757768</c:v>
                </c:pt>
                <c:pt idx="44">
                  <c:v>0.41579352129729363</c:v>
                </c:pt>
                <c:pt idx="45">
                  <c:v>0.39270083006411483</c:v>
                </c:pt>
              </c:numCache>
            </c:numRef>
          </c:yVal>
        </c:ser>
        <c:axId val="125617664"/>
        <c:axId val="125619584"/>
      </c:scatterChart>
      <c:valAx>
        <c:axId val="12561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619584"/>
        <c:crosses val="autoZero"/>
        <c:crossBetween val="midCat"/>
      </c:valAx>
      <c:valAx>
        <c:axId val="125619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  <c:layout/>
        </c:title>
        <c:numFmt formatCode="0.0_);[Red]\(0.0\)" sourceLinked="1"/>
        <c:tickLblPos val="nextTo"/>
        <c:crossAx val="125617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清酒回帰!$C$27:$C$72</c:f>
              <c:numCache>
                <c:formatCode>General</c:formatCode>
                <c:ptCount val="46"/>
                <c:pt idx="0">
                  <c:v>-3.9161946544574109</c:v>
                </c:pt>
                <c:pt idx="1">
                  <c:v>-2.2936022580212052</c:v>
                </c:pt>
                <c:pt idx="2">
                  <c:v>-1.3642828308915389</c:v>
                </c:pt>
                <c:pt idx="3">
                  <c:v>-0.12393186851435445</c:v>
                </c:pt>
                <c:pt idx="4">
                  <c:v>1.1694142453753766</c:v>
                </c:pt>
                <c:pt idx="5">
                  <c:v>0.78647615845835617</c:v>
                </c:pt>
                <c:pt idx="6">
                  <c:v>0.7513005831281756</c:v>
                </c:pt>
                <c:pt idx="7">
                  <c:v>-0.74869446727875832</c:v>
                </c:pt>
                <c:pt idx="8">
                  <c:v>-0.99417180988898934</c:v>
                </c:pt>
                <c:pt idx="9">
                  <c:v>-1.1554043354893819</c:v>
                </c:pt>
                <c:pt idx="10">
                  <c:v>-0.79076907633848226</c:v>
                </c:pt>
                <c:pt idx="11">
                  <c:v>7.1889501987392226</c:v>
                </c:pt>
                <c:pt idx="12">
                  <c:v>1.3357335694407642</c:v>
                </c:pt>
                <c:pt idx="13">
                  <c:v>-0.82586045431106747</c:v>
                </c:pt>
                <c:pt idx="14">
                  <c:v>2.5137939495377468</c:v>
                </c:pt>
                <c:pt idx="15">
                  <c:v>-0.92385259129545716</c:v>
                </c:pt>
                <c:pt idx="16">
                  <c:v>-1.0426889132479902</c:v>
                </c:pt>
                <c:pt idx="17">
                  <c:v>1.2822357904211756</c:v>
                </c:pt>
                <c:pt idx="18">
                  <c:v>1.2864066632471332</c:v>
                </c:pt>
                <c:pt idx="19">
                  <c:v>0.66746669421357829</c:v>
                </c:pt>
                <c:pt idx="20">
                  <c:v>-0.12928188560883491</c:v>
                </c:pt>
                <c:pt idx="21">
                  <c:v>-0.34057640728271465</c:v>
                </c:pt>
                <c:pt idx="22">
                  <c:v>-0.75853379052080872</c:v>
                </c:pt>
                <c:pt idx="23">
                  <c:v>-0.77654948748944097</c:v>
                </c:pt>
                <c:pt idx="24">
                  <c:v>-0.33360491953739047</c:v>
                </c:pt>
                <c:pt idx="25">
                  <c:v>0.33151766242193847</c:v>
                </c:pt>
                <c:pt idx="26">
                  <c:v>0.48643776038288777</c:v>
                </c:pt>
                <c:pt idx="27">
                  <c:v>0.31932590802929539</c:v>
                </c:pt>
                <c:pt idx="28">
                  <c:v>-0.49427063334376342</c:v>
                </c:pt>
                <c:pt idx="29">
                  <c:v>1.17186041461337</c:v>
                </c:pt>
                <c:pt idx="30">
                  <c:v>0.9221456886625008</c:v>
                </c:pt>
                <c:pt idx="31">
                  <c:v>2.0593110560820556</c:v>
                </c:pt>
                <c:pt idx="32">
                  <c:v>-0.31779704462367597</c:v>
                </c:pt>
                <c:pt idx="33">
                  <c:v>0.30339820851278532</c:v>
                </c:pt>
                <c:pt idx="34">
                  <c:v>8.4137461355831888E-2</c:v>
                </c:pt>
                <c:pt idx="35">
                  <c:v>-0.45306723319010889</c:v>
                </c:pt>
                <c:pt idx="36">
                  <c:v>-0.38525274006893717</c:v>
                </c:pt>
                <c:pt idx="37">
                  <c:v>1.9617016273189236E-2</c:v>
                </c:pt>
                <c:pt idx="38">
                  <c:v>1.1400481065860557</c:v>
                </c:pt>
                <c:pt idx="39">
                  <c:v>0.26534056075037782</c:v>
                </c:pt>
                <c:pt idx="40">
                  <c:v>1.4475471519129925</c:v>
                </c:pt>
                <c:pt idx="41">
                  <c:v>-8.6738182129728614E-2</c:v>
                </c:pt>
                <c:pt idx="42">
                  <c:v>-1.7945511508199545</c:v>
                </c:pt>
                <c:pt idx="43">
                  <c:v>-0.1802058710553478</c:v>
                </c:pt>
                <c:pt idx="44">
                  <c:v>-2.3191537872747299</c:v>
                </c:pt>
                <c:pt idx="45">
                  <c:v>-2.9834284554648702</c:v>
                </c:pt>
              </c:numCache>
            </c:numRef>
          </c:yVal>
        </c:ser>
        <c:axId val="125666048"/>
        <c:axId val="125667968"/>
      </c:scatterChart>
      <c:valAx>
        <c:axId val="12566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5667968"/>
        <c:crosses val="autoZero"/>
        <c:crossBetween val="midCat"/>
      </c:valAx>
      <c:valAx>
        <c:axId val="1256679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56660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清酒回帰!$C$27:$C$72</c:f>
              <c:numCache>
                <c:formatCode>General</c:formatCode>
                <c:ptCount val="46"/>
                <c:pt idx="0">
                  <c:v>-3.9161946544574109</c:v>
                </c:pt>
                <c:pt idx="1">
                  <c:v>-2.2936022580212052</c:v>
                </c:pt>
                <c:pt idx="2">
                  <c:v>-1.3642828308915389</c:v>
                </c:pt>
                <c:pt idx="3">
                  <c:v>-0.12393186851435445</c:v>
                </c:pt>
                <c:pt idx="4">
                  <c:v>1.1694142453753766</c:v>
                </c:pt>
                <c:pt idx="5">
                  <c:v>0.78647615845835617</c:v>
                </c:pt>
                <c:pt idx="6">
                  <c:v>0.7513005831281756</c:v>
                </c:pt>
                <c:pt idx="7">
                  <c:v>-0.74869446727875832</c:v>
                </c:pt>
                <c:pt idx="8">
                  <c:v>-0.99417180988898934</c:v>
                </c:pt>
                <c:pt idx="9">
                  <c:v>-1.1554043354893819</c:v>
                </c:pt>
                <c:pt idx="10">
                  <c:v>-0.79076907633848226</c:v>
                </c:pt>
                <c:pt idx="11">
                  <c:v>7.1889501987392226</c:v>
                </c:pt>
                <c:pt idx="12">
                  <c:v>1.3357335694407642</c:v>
                </c:pt>
                <c:pt idx="13">
                  <c:v>-0.82586045431106747</c:v>
                </c:pt>
                <c:pt idx="14">
                  <c:v>2.5137939495377468</c:v>
                </c:pt>
                <c:pt idx="15">
                  <c:v>-0.92385259129545716</c:v>
                </c:pt>
                <c:pt idx="16">
                  <c:v>-1.0426889132479902</c:v>
                </c:pt>
                <c:pt idx="17">
                  <c:v>1.2822357904211756</c:v>
                </c:pt>
                <c:pt idx="18">
                  <c:v>1.2864066632471332</c:v>
                </c:pt>
                <c:pt idx="19">
                  <c:v>0.66746669421357829</c:v>
                </c:pt>
                <c:pt idx="20">
                  <c:v>-0.12928188560883491</c:v>
                </c:pt>
                <c:pt idx="21">
                  <c:v>-0.34057640728271465</c:v>
                </c:pt>
                <c:pt idx="22">
                  <c:v>-0.75853379052080872</c:v>
                </c:pt>
                <c:pt idx="23">
                  <c:v>-0.77654948748944097</c:v>
                </c:pt>
                <c:pt idx="24">
                  <c:v>-0.33360491953739047</c:v>
                </c:pt>
                <c:pt idx="25">
                  <c:v>0.33151766242193847</c:v>
                </c:pt>
                <c:pt idx="26">
                  <c:v>0.48643776038288777</c:v>
                </c:pt>
                <c:pt idx="27">
                  <c:v>0.31932590802929539</c:v>
                </c:pt>
                <c:pt idx="28">
                  <c:v>-0.49427063334376342</c:v>
                </c:pt>
                <c:pt idx="29">
                  <c:v>1.17186041461337</c:v>
                </c:pt>
                <c:pt idx="30">
                  <c:v>0.9221456886625008</c:v>
                </c:pt>
                <c:pt idx="31">
                  <c:v>2.0593110560820556</c:v>
                </c:pt>
                <c:pt idx="32">
                  <c:v>-0.31779704462367597</c:v>
                </c:pt>
                <c:pt idx="33">
                  <c:v>0.30339820851278532</c:v>
                </c:pt>
                <c:pt idx="34">
                  <c:v>8.4137461355831888E-2</c:v>
                </c:pt>
                <c:pt idx="35">
                  <c:v>-0.45306723319010889</c:v>
                </c:pt>
                <c:pt idx="36">
                  <c:v>-0.38525274006893717</c:v>
                </c:pt>
                <c:pt idx="37">
                  <c:v>1.9617016273189236E-2</c:v>
                </c:pt>
                <c:pt idx="38">
                  <c:v>1.1400481065860557</c:v>
                </c:pt>
                <c:pt idx="39">
                  <c:v>0.26534056075037782</c:v>
                </c:pt>
                <c:pt idx="40">
                  <c:v>1.4475471519129925</c:v>
                </c:pt>
                <c:pt idx="41">
                  <c:v>-8.6738182129728614E-2</c:v>
                </c:pt>
                <c:pt idx="42">
                  <c:v>-1.7945511508199545</c:v>
                </c:pt>
                <c:pt idx="43">
                  <c:v>-0.1802058710553478</c:v>
                </c:pt>
                <c:pt idx="44">
                  <c:v>-2.3191537872747299</c:v>
                </c:pt>
                <c:pt idx="45">
                  <c:v>-2.9834284554648702</c:v>
                </c:pt>
              </c:numCache>
            </c:numRef>
          </c:yVal>
        </c:ser>
        <c:axId val="125697024"/>
        <c:axId val="125781120"/>
      </c:scatterChart>
      <c:valAx>
        <c:axId val="12569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5781120"/>
        <c:crosses val="autoZero"/>
        <c:crossBetween val="midCat"/>
      </c:valAx>
      <c:valAx>
        <c:axId val="125781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56970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清酒回帰!$C$27:$C$72</c:f>
              <c:numCache>
                <c:formatCode>General</c:formatCode>
                <c:ptCount val="46"/>
                <c:pt idx="0">
                  <c:v>-3.9161946544574109</c:v>
                </c:pt>
                <c:pt idx="1">
                  <c:v>-2.2936022580212052</c:v>
                </c:pt>
                <c:pt idx="2">
                  <c:v>-1.3642828308915389</c:v>
                </c:pt>
                <c:pt idx="3">
                  <c:v>-0.12393186851435445</c:v>
                </c:pt>
                <c:pt idx="4">
                  <c:v>1.1694142453753766</c:v>
                </c:pt>
                <c:pt idx="5">
                  <c:v>0.78647615845835617</c:v>
                </c:pt>
                <c:pt idx="6">
                  <c:v>0.7513005831281756</c:v>
                </c:pt>
                <c:pt idx="7">
                  <c:v>-0.74869446727875832</c:v>
                </c:pt>
                <c:pt idx="8">
                  <c:v>-0.99417180988898934</c:v>
                </c:pt>
                <c:pt idx="9">
                  <c:v>-1.1554043354893819</c:v>
                </c:pt>
                <c:pt idx="10">
                  <c:v>-0.79076907633848226</c:v>
                </c:pt>
                <c:pt idx="11">
                  <c:v>7.1889501987392226</c:v>
                </c:pt>
                <c:pt idx="12">
                  <c:v>1.3357335694407642</c:v>
                </c:pt>
                <c:pt idx="13">
                  <c:v>-0.82586045431106747</c:v>
                </c:pt>
                <c:pt idx="14">
                  <c:v>2.5137939495377468</c:v>
                </c:pt>
                <c:pt idx="15">
                  <c:v>-0.92385259129545716</c:v>
                </c:pt>
                <c:pt idx="16">
                  <c:v>-1.0426889132479902</c:v>
                </c:pt>
                <c:pt idx="17">
                  <c:v>1.2822357904211756</c:v>
                </c:pt>
                <c:pt idx="18">
                  <c:v>1.2864066632471332</c:v>
                </c:pt>
                <c:pt idx="19">
                  <c:v>0.66746669421357829</c:v>
                </c:pt>
                <c:pt idx="20">
                  <c:v>-0.12928188560883491</c:v>
                </c:pt>
                <c:pt idx="21">
                  <c:v>-0.34057640728271465</c:v>
                </c:pt>
                <c:pt idx="22">
                  <c:v>-0.75853379052080872</c:v>
                </c:pt>
                <c:pt idx="23">
                  <c:v>-0.77654948748944097</c:v>
                </c:pt>
                <c:pt idx="24">
                  <c:v>-0.33360491953739047</c:v>
                </c:pt>
                <c:pt idx="25">
                  <c:v>0.33151766242193847</c:v>
                </c:pt>
                <c:pt idx="26">
                  <c:v>0.48643776038288777</c:v>
                </c:pt>
                <c:pt idx="27">
                  <c:v>0.31932590802929539</c:v>
                </c:pt>
                <c:pt idx="28">
                  <c:v>-0.49427063334376342</c:v>
                </c:pt>
                <c:pt idx="29">
                  <c:v>1.17186041461337</c:v>
                </c:pt>
                <c:pt idx="30">
                  <c:v>0.9221456886625008</c:v>
                </c:pt>
                <c:pt idx="31">
                  <c:v>2.0593110560820556</c:v>
                </c:pt>
                <c:pt idx="32">
                  <c:v>-0.31779704462367597</c:v>
                </c:pt>
                <c:pt idx="33">
                  <c:v>0.30339820851278532</c:v>
                </c:pt>
                <c:pt idx="34">
                  <c:v>8.4137461355831888E-2</c:v>
                </c:pt>
                <c:pt idx="35">
                  <c:v>-0.45306723319010889</c:v>
                </c:pt>
                <c:pt idx="36">
                  <c:v>-0.38525274006893717</c:v>
                </c:pt>
                <c:pt idx="37">
                  <c:v>1.9617016273189236E-2</c:v>
                </c:pt>
                <c:pt idx="38">
                  <c:v>1.1400481065860557</c:v>
                </c:pt>
                <c:pt idx="39">
                  <c:v>0.26534056075037782</c:v>
                </c:pt>
                <c:pt idx="40">
                  <c:v>1.4475471519129925</c:v>
                </c:pt>
                <c:pt idx="41">
                  <c:v>-8.6738182129728614E-2</c:v>
                </c:pt>
                <c:pt idx="42">
                  <c:v>-1.7945511508199545</c:v>
                </c:pt>
                <c:pt idx="43">
                  <c:v>-0.1802058710553478</c:v>
                </c:pt>
                <c:pt idx="44">
                  <c:v>-2.3191537872747299</c:v>
                </c:pt>
                <c:pt idx="45">
                  <c:v>-2.9834284554648702</c:v>
                </c:pt>
              </c:numCache>
            </c:numRef>
          </c:yVal>
        </c:ser>
        <c:axId val="125814272"/>
        <c:axId val="125816192"/>
      </c:scatterChart>
      <c:valAx>
        <c:axId val="12581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816192"/>
        <c:crosses val="autoZero"/>
        <c:crossBetween val="midCat"/>
      </c:valAx>
      <c:valAx>
        <c:axId val="125816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581427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清酒回帰!$B$27:$B$72</c:f>
              <c:numCache>
                <c:formatCode>General</c:formatCode>
                <c:ptCount val="46"/>
                <c:pt idx="0">
                  <c:v>9.1161946544574111</c:v>
                </c:pt>
                <c:pt idx="1">
                  <c:v>8.9936022580212054</c:v>
                </c:pt>
                <c:pt idx="2">
                  <c:v>8.5642828308915391</c:v>
                </c:pt>
                <c:pt idx="3">
                  <c:v>7.7239318685143541</c:v>
                </c:pt>
                <c:pt idx="4">
                  <c:v>8.5305857546246227</c:v>
                </c:pt>
                <c:pt idx="5">
                  <c:v>7.9135238415416431</c:v>
                </c:pt>
                <c:pt idx="6">
                  <c:v>7.5486994168718251</c:v>
                </c:pt>
                <c:pt idx="7">
                  <c:v>6.7486944672787583</c:v>
                </c:pt>
                <c:pt idx="8">
                  <c:v>6.9941718098889893</c:v>
                </c:pt>
                <c:pt idx="9">
                  <c:v>6.8554043354893821</c:v>
                </c:pt>
                <c:pt idx="10">
                  <c:v>5.5907690763384821</c:v>
                </c:pt>
                <c:pt idx="11">
                  <c:v>7.4110498012607771</c:v>
                </c:pt>
                <c:pt idx="12">
                  <c:v>6.8642664305592351</c:v>
                </c:pt>
                <c:pt idx="13">
                  <c:v>5.7258604543110678</c:v>
                </c:pt>
                <c:pt idx="14">
                  <c:v>4.1862060504622534</c:v>
                </c:pt>
                <c:pt idx="15">
                  <c:v>5.0238525912954568</c:v>
                </c:pt>
                <c:pt idx="16">
                  <c:v>6.7426889132479904</c:v>
                </c:pt>
                <c:pt idx="17">
                  <c:v>7.0177642095788251</c:v>
                </c:pt>
                <c:pt idx="18">
                  <c:v>6.9135933367528661</c:v>
                </c:pt>
                <c:pt idx="19">
                  <c:v>6.7325333057864221</c:v>
                </c:pt>
                <c:pt idx="20">
                  <c:v>6.2292818856088346</c:v>
                </c:pt>
                <c:pt idx="21">
                  <c:v>5.8405764072827147</c:v>
                </c:pt>
                <c:pt idx="22">
                  <c:v>5.0585337905208085</c:v>
                </c:pt>
                <c:pt idx="23">
                  <c:v>5.9765494874894411</c:v>
                </c:pt>
                <c:pt idx="24">
                  <c:v>6.1336049195373903</c:v>
                </c:pt>
                <c:pt idx="25">
                  <c:v>5.8684823375780617</c:v>
                </c:pt>
                <c:pt idx="26">
                  <c:v>4.4135622396171126</c:v>
                </c:pt>
                <c:pt idx="27">
                  <c:v>5.080674091970705</c:v>
                </c:pt>
                <c:pt idx="28">
                  <c:v>5.9942706333437634</c:v>
                </c:pt>
                <c:pt idx="29">
                  <c:v>5.82813958538663</c:v>
                </c:pt>
                <c:pt idx="30">
                  <c:v>6.377854311337499</c:v>
                </c:pt>
                <c:pt idx="31">
                  <c:v>6.2406889439179452</c:v>
                </c:pt>
                <c:pt idx="32">
                  <c:v>5.7177970446236763</c:v>
                </c:pt>
                <c:pt idx="33">
                  <c:v>5.2966017914872143</c:v>
                </c:pt>
                <c:pt idx="34">
                  <c:v>5.4158625386441681</c:v>
                </c:pt>
                <c:pt idx="35">
                  <c:v>5.7530672331901087</c:v>
                </c:pt>
                <c:pt idx="36">
                  <c:v>5.7852527400689375</c:v>
                </c:pt>
                <c:pt idx="37">
                  <c:v>5.3803829837268111</c:v>
                </c:pt>
                <c:pt idx="38">
                  <c:v>5.4599518934139439</c:v>
                </c:pt>
                <c:pt idx="39">
                  <c:v>4.3346594392496218</c:v>
                </c:pt>
                <c:pt idx="40">
                  <c:v>5.0524528480870075</c:v>
                </c:pt>
                <c:pt idx="41">
                  <c:v>4.6867381821297283</c:v>
                </c:pt>
                <c:pt idx="42">
                  <c:v>4.6945511508199544</c:v>
                </c:pt>
                <c:pt idx="43">
                  <c:v>5.0802058710553482</c:v>
                </c:pt>
                <c:pt idx="44">
                  <c:v>4.51915378727473</c:v>
                </c:pt>
                <c:pt idx="45">
                  <c:v>4.1834284554648704</c:v>
                </c:pt>
              </c:numCache>
            </c:numRef>
          </c:yVal>
        </c:ser>
        <c:axId val="125732352"/>
        <c:axId val="125734272"/>
      </c:scatterChart>
      <c:valAx>
        <c:axId val="12573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5734272"/>
        <c:crosses val="autoZero"/>
        <c:crossBetween val="midCat"/>
      </c:valAx>
      <c:valAx>
        <c:axId val="1257342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  <c:layout/>
        </c:title>
        <c:numFmt formatCode="0.0_);[Red]\(0.0\)" sourceLinked="1"/>
        <c:tickLblPos val="nextTo"/>
        <c:crossAx val="125732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清酒回帰!$B$27:$B$72</c:f>
              <c:numCache>
                <c:formatCode>General</c:formatCode>
                <c:ptCount val="46"/>
                <c:pt idx="0">
                  <c:v>9.1161946544574111</c:v>
                </c:pt>
                <c:pt idx="1">
                  <c:v>8.9936022580212054</c:v>
                </c:pt>
                <c:pt idx="2">
                  <c:v>8.5642828308915391</c:v>
                </c:pt>
                <c:pt idx="3">
                  <c:v>7.7239318685143541</c:v>
                </c:pt>
                <c:pt idx="4">
                  <c:v>8.5305857546246227</c:v>
                </c:pt>
                <c:pt idx="5">
                  <c:v>7.9135238415416431</c:v>
                </c:pt>
                <c:pt idx="6">
                  <c:v>7.5486994168718251</c:v>
                </c:pt>
                <c:pt idx="7">
                  <c:v>6.7486944672787583</c:v>
                </c:pt>
                <c:pt idx="8">
                  <c:v>6.9941718098889893</c:v>
                </c:pt>
                <c:pt idx="9">
                  <c:v>6.8554043354893821</c:v>
                </c:pt>
                <c:pt idx="10">
                  <c:v>5.5907690763384821</c:v>
                </c:pt>
                <c:pt idx="11">
                  <c:v>7.4110498012607771</c:v>
                </c:pt>
                <c:pt idx="12">
                  <c:v>6.8642664305592351</c:v>
                </c:pt>
                <c:pt idx="13">
                  <c:v>5.7258604543110678</c:v>
                </c:pt>
                <c:pt idx="14">
                  <c:v>4.1862060504622534</c:v>
                </c:pt>
                <c:pt idx="15">
                  <c:v>5.0238525912954568</c:v>
                </c:pt>
                <c:pt idx="16">
                  <c:v>6.7426889132479904</c:v>
                </c:pt>
                <c:pt idx="17">
                  <c:v>7.0177642095788251</c:v>
                </c:pt>
                <c:pt idx="18">
                  <c:v>6.9135933367528661</c:v>
                </c:pt>
                <c:pt idx="19">
                  <c:v>6.7325333057864221</c:v>
                </c:pt>
                <c:pt idx="20">
                  <c:v>6.2292818856088346</c:v>
                </c:pt>
                <c:pt idx="21">
                  <c:v>5.8405764072827147</c:v>
                </c:pt>
                <c:pt idx="22">
                  <c:v>5.0585337905208085</c:v>
                </c:pt>
                <c:pt idx="23">
                  <c:v>5.9765494874894411</c:v>
                </c:pt>
                <c:pt idx="24">
                  <c:v>6.1336049195373903</c:v>
                </c:pt>
                <c:pt idx="25">
                  <c:v>5.8684823375780617</c:v>
                </c:pt>
                <c:pt idx="26">
                  <c:v>4.4135622396171126</c:v>
                </c:pt>
                <c:pt idx="27">
                  <c:v>5.080674091970705</c:v>
                </c:pt>
                <c:pt idx="28">
                  <c:v>5.9942706333437634</c:v>
                </c:pt>
                <c:pt idx="29">
                  <c:v>5.82813958538663</c:v>
                </c:pt>
                <c:pt idx="30">
                  <c:v>6.377854311337499</c:v>
                </c:pt>
                <c:pt idx="31">
                  <c:v>6.2406889439179452</c:v>
                </c:pt>
                <c:pt idx="32">
                  <c:v>5.7177970446236763</c:v>
                </c:pt>
                <c:pt idx="33">
                  <c:v>5.2966017914872143</c:v>
                </c:pt>
                <c:pt idx="34">
                  <c:v>5.4158625386441681</c:v>
                </c:pt>
                <c:pt idx="35">
                  <c:v>5.7530672331901087</c:v>
                </c:pt>
                <c:pt idx="36">
                  <c:v>5.7852527400689375</c:v>
                </c:pt>
                <c:pt idx="37">
                  <c:v>5.3803829837268111</c:v>
                </c:pt>
                <c:pt idx="38">
                  <c:v>5.4599518934139439</c:v>
                </c:pt>
                <c:pt idx="39">
                  <c:v>4.3346594392496218</c:v>
                </c:pt>
                <c:pt idx="40">
                  <c:v>5.0524528480870075</c:v>
                </c:pt>
                <c:pt idx="41">
                  <c:v>4.6867381821297283</c:v>
                </c:pt>
                <c:pt idx="42">
                  <c:v>4.6945511508199544</c:v>
                </c:pt>
                <c:pt idx="43">
                  <c:v>5.0802058710553482</c:v>
                </c:pt>
                <c:pt idx="44">
                  <c:v>4.51915378727473</c:v>
                </c:pt>
                <c:pt idx="45">
                  <c:v>4.1834284554648704</c:v>
                </c:pt>
              </c:numCache>
            </c:numRef>
          </c:yVal>
        </c:ser>
        <c:axId val="125917056"/>
        <c:axId val="125923328"/>
      </c:scatterChart>
      <c:valAx>
        <c:axId val="12591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5923328"/>
        <c:crosses val="autoZero"/>
        <c:crossBetween val="midCat"/>
      </c:valAx>
      <c:valAx>
        <c:axId val="125923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  <c:layout/>
        </c:title>
        <c:numFmt formatCode="0.0_);[Red]\(0.0\)" sourceLinked="1"/>
        <c:tickLblPos val="nextTo"/>
        <c:crossAx val="125917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元データ!$B$4:$B$49</c:f>
              <c:numCache>
                <c:formatCode>0.0_);[Red]\(0.0\)</c:formatCode>
                <c:ptCount val="46"/>
                <c:pt idx="0">
                  <c:v>5.2</c:v>
                </c:pt>
                <c:pt idx="1">
                  <c:v>6.7</c:v>
                </c:pt>
                <c:pt idx="2">
                  <c:v>7.2</c:v>
                </c:pt>
                <c:pt idx="3">
                  <c:v>7.6</c:v>
                </c:pt>
                <c:pt idx="4">
                  <c:v>9.6999999999999993</c:v>
                </c:pt>
                <c:pt idx="5">
                  <c:v>8.6999999999999993</c:v>
                </c:pt>
                <c:pt idx="6">
                  <c:v>8.3000000000000007</c:v>
                </c:pt>
                <c:pt idx="7">
                  <c:v>6</c:v>
                </c:pt>
                <c:pt idx="8">
                  <c:v>6</c:v>
                </c:pt>
                <c:pt idx="9">
                  <c:v>5.7</c:v>
                </c:pt>
                <c:pt idx="10">
                  <c:v>4.8</c:v>
                </c:pt>
                <c:pt idx="11">
                  <c:v>14.6</c:v>
                </c:pt>
                <c:pt idx="12">
                  <c:v>8.1999999999999993</c:v>
                </c:pt>
                <c:pt idx="13">
                  <c:v>4.9000000000000004</c:v>
                </c:pt>
                <c:pt idx="14">
                  <c:v>6.7</c:v>
                </c:pt>
                <c:pt idx="15">
                  <c:v>4.0999999999999996</c:v>
                </c:pt>
                <c:pt idx="16">
                  <c:v>5.7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7.4</c:v>
                </c:pt>
                <c:pt idx="20">
                  <c:v>6.1</c:v>
                </c:pt>
                <c:pt idx="21">
                  <c:v>5.5</c:v>
                </c:pt>
                <c:pt idx="22">
                  <c:v>4.3</c:v>
                </c:pt>
                <c:pt idx="23">
                  <c:v>5.2</c:v>
                </c:pt>
                <c:pt idx="24">
                  <c:v>5.8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5.4</c:v>
                </c:pt>
                <c:pt idx="28">
                  <c:v>5.5</c:v>
                </c:pt>
                <c:pt idx="29">
                  <c:v>7</c:v>
                </c:pt>
                <c:pt idx="30">
                  <c:v>7.3</c:v>
                </c:pt>
                <c:pt idx="31">
                  <c:v>8.3000000000000007</c:v>
                </c:pt>
                <c:pt idx="32">
                  <c:v>5.4</c:v>
                </c:pt>
                <c:pt idx="33">
                  <c:v>5.6</c:v>
                </c:pt>
                <c:pt idx="34">
                  <c:v>5.5</c:v>
                </c:pt>
                <c:pt idx="35">
                  <c:v>5.3</c:v>
                </c:pt>
                <c:pt idx="36">
                  <c:v>5.4</c:v>
                </c:pt>
                <c:pt idx="37">
                  <c:v>5.4</c:v>
                </c:pt>
                <c:pt idx="38">
                  <c:v>6.6</c:v>
                </c:pt>
                <c:pt idx="39">
                  <c:v>4.5999999999999996</c:v>
                </c:pt>
                <c:pt idx="40">
                  <c:v>6.5</c:v>
                </c:pt>
                <c:pt idx="41">
                  <c:v>4.5999999999999996</c:v>
                </c:pt>
                <c:pt idx="42">
                  <c:v>2.9</c:v>
                </c:pt>
                <c:pt idx="43">
                  <c:v>4.9000000000000004</c:v>
                </c:pt>
                <c:pt idx="44">
                  <c:v>2.2000000000000002</c:v>
                </c:pt>
                <c:pt idx="45">
                  <c:v>1.2</c:v>
                </c:pt>
              </c:numCache>
            </c:numRef>
          </c:yVal>
        </c:ser>
        <c:ser>
          <c:idx val="1"/>
          <c:order val="1"/>
          <c:tx>
            <c:v>予測値: 清酒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清酒回帰!$B$27:$B$72</c:f>
              <c:numCache>
                <c:formatCode>General</c:formatCode>
                <c:ptCount val="46"/>
                <c:pt idx="0">
                  <c:v>9.1161946544574111</c:v>
                </c:pt>
                <c:pt idx="1">
                  <c:v>8.9936022580212054</c:v>
                </c:pt>
                <c:pt idx="2">
                  <c:v>8.5642828308915391</c:v>
                </c:pt>
                <c:pt idx="3">
                  <c:v>7.7239318685143541</c:v>
                </c:pt>
                <c:pt idx="4">
                  <c:v>8.5305857546246227</c:v>
                </c:pt>
                <c:pt idx="5">
                  <c:v>7.9135238415416431</c:v>
                </c:pt>
                <c:pt idx="6">
                  <c:v>7.5486994168718251</c:v>
                </c:pt>
                <c:pt idx="7">
                  <c:v>6.7486944672787583</c:v>
                </c:pt>
                <c:pt idx="8">
                  <c:v>6.9941718098889893</c:v>
                </c:pt>
                <c:pt idx="9">
                  <c:v>6.8554043354893821</c:v>
                </c:pt>
                <c:pt idx="10">
                  <c:v>5.5907690763384821</c:v>
                </c:pt>
                <c:pt idx="11">
                  <c:v>7.4110498012607771</c:v>
                </c:pt>
                <c:pt idx="12">
                  <c:v>6.8642664305592351</c:v>
                </c:pt>
                <c:pt idx="13">
                  <c:v>5.7258604543110678</c:v>
                </c:pt>
                <c:pt idx="14">
                  <c:v>4.1862060504622534</c:v>
                </c:pt>
                <c:pt idx="15">
                  <c:v>5.0238525912954568</c:v>
                </c:pt>
                <c:pt idx="16">
                  <c:v>6.7426889132479904</c:v>
                </c:pt>
                <c:pt idx="17">
                  <c:v>7.0177642095788251</c:v>
                </c:pt>
                <c:pt idx="18">
                  <c:v>6.9135933367528661</c:v>
                </c:pt>
                <c:pt idx="19">
                  <c:v>6.7325333057864221</c:v>
                </c:pt>
                <c:pt idx="20">
                  <c:v>6.2292818856088346</c:v>
                </c:pt>
                <c:pt idx="21">
                  <c:v>5.8405764072827147</c:v>
                </c:pt>
                <c:pt idx="22">
                  <c:v>5.0585337905208085</c:v>
                </c:pt>
                <c:pt idx="23">
                  <c:v>5.9765494874894411</c:v>
                </c:pt>
                <c:pt idx="24">
                  <c:v>6.1336049195373903</c:v>
                </c:pt>
                <c:pt idx="25">
                  <c:v>5.8684823375780617</c:v>
                </c:pt>
                <c:pt idx="26">
                  <c:v>4.4135622396171126</c:v>
                </c:pt>
                <c:pt idx="27">
                  <c:v>5.080674091970705</c:v>
                </c:pt>
                <c:pt idx="28">
                  <c:v>5.9942706333437634</c:v>
                </c:pt>
                <c:pt idx="29">
                  <c:v>5.82813958538663</c:v>
                </c:pt>
                <c:pt idx="30">
                  <c:v>6.377854311337499</c:v>
                </c:pt>
                <c:pt idx="31">
                  <c:v>6.2406889439179452</c:v>
                </c:pt>
                <c:pt idx="32">
                  <c:v>5.7177970446236763</c:v>
                </c:pt>
                <c:pt idx="33">
                  <c:v>5.2966017914872143</c:v>
                </c:pt>
                <c:pt idx="34">
                  <c:v>5.4158625386441681</c:v>
                </c:pt>
                <c:pt idx="35">
                  <c:v>5.7530672331901087</c:v>
                </c:pt>
                <c:pt idx="36">
                  <c:v>5.7852527400689375</c:v>
                </c:pt>
                <c:pt idx="37">
                  <c:v>5.3803829837268111</c:v>
                </c:pt>
                <c:pt idx="38">
                  <c:v>5.4599518934139439</c:v>
                </c:pt>
                <c:pt idx="39">
                  <c:v>4.3346594392496218</c:v>
                </c:pt>
                <c:pt idx="40">
                  <c:v>5.0524528480870075</c:v>
                </c:pt>
                <c:pt idx="41">
                  <c:v>4.6867381821297283</c:v>
                </c:pt>
                <c:pt idx="42">
                  <c:v>4.6945511508199544</c:v>
                </c:pt>
                <c:pt idx="43">
                  <c:v>5.0802058710553482</c:v>
                </c:pt>
                <c:pt idx="44">
                  <c:v>4.51915378727473</c:v>
                </c:pt>
                <c:pt idx="45">
                  <c:v>4.1834284554648704</c:v>
                </c:pt>
              </c:numCache>
            </c:numRef>
          </c:yVal>
        </c:ser>
        <c:axId val="125942016"/>
        <c:axId val="125960576"/>
      </c:scatterChart>
      <c:valAx>
        <c:axId val="12594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5960576"/>
        <c:crosses val="autoZero"/>
        <c:crossBetween val="midCat"/>
      </c:valAx>
      <c:valAx>
        <c:axId val="1259605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清酒</a:t>
                </a:r>
              </a:p>
            </c:rich>
          </c:tx>
          <c:layout/>
        </c:title>
        <c:numFmt formatCode="0.0_);[Red]\(0.0\)" sourceLinked="1"/>
        <c:tickLblPos val="nextTo"/>
        <c:crossAx val="125942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ビール回帰!$C$27:$C$72</c:f>
              <c:numCache>
                <c:formatCode>General</c:formatCode>
                <c:ptCount val="46"/>
                <c:pt idx="0">
                  <c:v>-5.5407426183178714</c:v>
                </c:pt>
                <c:pt idx="1">
                  <c:v>-1.1261903825922914</c:v>
                </c:pt>
                <c:pt idx="2">
                  <c:v>0.64408134210149015</c:v>
                </c:pt>
                <c:pt idx="3">
                  <c:v>1.9634562558092696</c:v>
                </c:pt>
                <c:pt idx="4">
                  <c:v>1.2643750492992929</c:v>
                </c:pt>
                <c:pt idx="5">
                  <c:v>1.7811500572978503</c:v>
                </c:pt>
                <c:pt idx="6">
                  <c:v>1.3637585087349962</c:v>
                </c:pt>
                <c:pt idx="7">
                  <c:v>-2.6828043250674405</c:v>
                </c:pt>
                <c:pt idx="8">
                  <c:v>-1.469515327673026</c:v>
                </c:pt>
                <c:pt idx="9">
                  <c:v>-3.0790145950453187</c:v>
                </c:pt>
                <c:pt idx="10">
                  <c:v>-7.2781451449324024</c:v>
                </c:pt>
                <c:pt idx="11">
                  <c:v>6.1162932575715061</c:v>
                </c:pt>
                <c:pt idx="12">
                  <c:v>0.35006316780835078</c:v>
                </c:pt>
                <c:pt idx="13">
                  <c:v>-4.3484349151542006</c:v>
                </c:pt>
                <c:pt idx="14">
                  <c:v>11.64030718989612</c:v>
                </c:pt>
                <c:pt idx="15">
                  <c:v>-5.9299733642548595</c:v>
                </c:pt>
                <c:pt idx="16">
                  <c:v>1.1349279981318716</c:v>
                </c:pt>
                <c:pt idx="17">
                  <c:v>5.5327956402816341</c:v>
                </c:pt>
                <c:pt idx="18">
                  <c:v>2.6961984717238821</c:v>
                </c:pt>
                <c:pt idx="19">
                  <c:v>4.2047431994383651</c:v>
                </c:pt>
                <c:pt idx="20">
                  <c:v>-3.8551085333361286</c:v>
                </c:pt>
                <c:pt idx="21">
                  <c:v>-0.27375957903398174</c:v>
                </c:pt>
                <c:pt idx="22">
                  <c:v>-1.7779106437588936</c:v>
                </c:pt>
                <c:pt idx="23">
                  <c:v>-1.1174925344533619</c:v>
                </c:pt>
                <c:pt idx="24">
                  <c:v>-4.0050368177339593</c:v>
                </c:pt>
                <c:pt idx="25">
                  <c:v>5.9941251440158965</c:v>
                </c:pt>
                <c:pt idx="26">
                  <c:v>2.9331123266096562</c:v>
                </c:pt>
                <c:pt idx="27">
                  <c:v>-0.85222086015692611</c:v>
                </c:pt>
                <c:pt idx="28">
                  <c:v>-4.2545070819060804</c:v>
                </c:pt>
                <c:pt idx="29">
                  <c:v>1.463107530993625</c:v>
                </c:pt>
                <c:pt idx="30">
                  <c:v>0.91781880778992075</c:v>
                </c:pt>
                <c:pt idx="31">
                  <c:v>-0.85966348189658959</c:v>
                </c:pt>
                <c:pt idx="32">
                  <c:v>-3.935903880943556</c:v>
                </c:pt>
                <c:pt idx="33">
                  <c:v>0.18379032052216715</c:v>
                </c:pt>
                <c:pt idx="34">
                  <c:v>-1.7533981696928436</c:v>
                </c:pt>
                <c:pt idx="35">
                  <c:v>0.10342070241512857</c:v>
                </c:pt>
                <c:pt idx="36">
                  <c:v>1.9541584413994819</c:v>
                </c:pt>
                <c:pt idx="37">
                  <c:v>0.63337743337124053</c:v>
                </c:pt>
                <c:pt idx="38">
                  <c:v>7.887668371607365</c:v>
                </c:pt>
                <c:pt idx="39">
                  <c:v>-2.2326524303472404</c:v>
                </c:pt>
                <c:pt idx="40">
                  <c:v>-1.0569959010338188</c:v>
                </c:pt>
                <c:pt idx="41">
                  <c:v>-0.7410878079726686</c:v>
                </c:pt>
                <c:pt idx="42">
                  <c:v>-1.3671810619174281</c:v>
                </c:pt>
                <c:pt idx="43">
                  <c:v>0.64021939319664511</c:v>
                </c:pt>
                <c:pt idx="44">
                  <c:v>1.2607709042606174</c:v>
                </c:pt>
                <c:pt idx="45">
                  <c:v>-3.1259800570562568</c:v>
                </c:pt>
              </c:numCache>
            </c:numRef>
          </c:yVal>
        </c:ser>
        <c:axId val="126031360"/>
        <c:axId val="126033280"/>
      </c:scatterChart>
      <c:valAx>
        <c:axId val="12603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6033280"/>
        <c:crosses val="autoZero"/>
        <c:crossBetween val="midCat"/>
      </c:valAx>
      <c:valAx>
        <c:axId val="126033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03136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ビール回帰!$C$27:$C$72</c:f>
              <c:numCache>
                <c:formatCode>General</c:formatCode>
                <c:ptCount val="46"/>
                <c:pt idx="0">
                  <c:v>-5.5407426183178714</c:v>
                </c:pt>
                <c:pt idx="1">
                  <c:v>-1.1261903825922914</c:v>
                </c:pt>
                <c:pt idx="2">
                  <c:v>0.64408134210149015</c:v>
                </c:pt>
                <c:pt idx="3">
                  <c:v>1.9634562558092696</c:v>
                </c:pt>
                <c:pt idx="4">
                  <c:v>1.2643750492992929</c:v>
                </c:pt>
                <c:pt idx="5">
                  <c:v>1.7811500572978503</c:v>
                </c:pt>
                <c:pt idx="6">
                  <c:v>1.3637585087349962</c:v>
                </c:pt>
                <c:pt idx="7">
                  <c:v>-2.6828043250674405</c:v>
                </c:pt>
                <c:pt idx="8">
                  <c:v>-1.469515327673026</c:v>
                </c:pt>
                <c:pt idx="9">
                  <c:v>-3.0790145950453187</c:v>
                </c:pt>
                <c:pt idx="10">
                  <c:v>-7.2781451449324024</c:v>
                </c:pt>
                <c:pt idx="11">
                  <c:v>6.1162932575715061</c:v>
                </c:pt>
                <c:pt idx="12">
                  <c:v>0.35006316780835078</c:v>
                </c:pt>
                <c:pt idx="13">
                  <c:v>-4.3484349151542006</c:v>
                </c:pt>
                <c:pt idx="14">
                  <c:v>11.64030718989612</c:v>
                </c:pt>
                <c:pt idx="15">
                  <c:v>-5.9299733642548595</c:v>
                </c:pt>
                <c:pt idx="16">
                  <c:v>1.1349279981318716</c:v>
                </c:pt>
                <c:pt idx="17">
                  <c:v>5.5327956402816341</c:v>
                </c:pt>
                <c:pt idx="18">
                  <c:v>2.6961984717238821</c:v>
                </c:pt>
                <c:pt idx="19">
                  <c:v>4.2047431994383651</c:v>
                </c:pt>
                <c:pt idx="20">
                  <c:v>-3.8551085333361286</c:v>
                </c:pt>
                <c:pt idx="21">
                  <c:v>-0.27375957903398174</c:v>
                </c:pt>
                <c:pt idx="22">
                  <c:v>-1.7779106437588936</c:v>
                </c:pt>
                <c:pt idx="23">
                  <c:v>-1.1174925344533619</c:v>
                </c:pt>
                <c:pt idx="24">
                  <c:v>-4.0050368177339593</c:v>
                </c:pt>
                <c:pt idx="25">
                  <c:v>5.9941251440158965</c:v>
                </c:pt>
                <c:pt idx="26">
                  <c:v>2.9331123266096562</c:v>
                </c:pt>
                <c:pt idx="27">
                  <c:v>-0.85222086015692611</c:v>
                </c:pt>
                <c:pt idx="28">
                  <c:v>-4.2545070819060804</c:v>
                </c:pt>
                <c:pt idx="29">
                  <c:v>1.463107530993625</c:v>
                </c:pt>
                <c:pt idx="30">
                  <c:v>0.91781880778992075</c:v>
                </c:pt>
                <c:pt idx="31">
                  <c:v>-0.85966348189658959</c:v>
                </c:pt>
                <c:pt idx="32">
                  <c:v>-3.935903880943556</c:v>
                </c:pt>
                <c:pt idx="33">
                  <c:v>0.18379032052216715</c:v>
                </c:pt>
                <c:pt idx="34">
                  <c:v>-1.7533981696928436</c:v>
                </c:pt>
                <c:pt idx="35">
                  <c:v>0.10342070241512857</c:v>
                </c:pt>
                <c:pt idx="36">
                  <c:v>1.9541584413994819</c:v>
                </c:pt>
                <c:pt idx="37">
                  <c:v>0.63337743337124053</c:v>
                </c:pt>
                <c:pt idx="38">
                  <c:v>7.887668371607365</c:v>
                </c:pt>
                <c:pt idx="39">
                  <c:v>-2.2326524303472404</c:v>
                </c:pt>
                <c:pt idx="40">
                  <c:v>-1.0569959010338188</c:v>
                </c:pt>
                <c:pt idx="41">
                  <c:v>-0.7410878079726686</c:v>
                </c:pt>
                <c:pt idx="42">
                  <c:v>-1.3671810619174281</c:v>
                </c:pt>
                <c:pt idx="43">
                  <c:v>0.64021939319664511</c:v>
                </c:pt>
                <c:pt idx="44">
                  <c:v>1.2607709042606174</c:v>
                </c:pt>
                <c:pt idx="45">
                  <c:v>-3.1259800570562568</c:v>
                </c:pt>
              </c:numCache>
            </c:numRef>
          </c:yVal>
        </c:ser>
        <c:axId val="126070784"/>
        <c:axId val="126072704"/>
      </c:scatterChart>
      <c:valAx>
        <c:axId val="12607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6072704"/>
        <c:crosses val="autoZero"/>
        <c:crossBetween val="midCat"/>
      </c:valAx>
      <c:valAx>
        <c:axId val="12607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07078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ビール回帰!$C$27:$C$72</c:f>
              <c:numCache>
                <c:formatCode>General</c:formatCode>
                <c:ptCount val="46"/>
                <c:pt idx="0">
                  <c:v>-5.5407426183178714</c:v>
                </c:pt>
                <c:pt idx="1">
                  <c:v>-1.1261903825922914</c:v>
                </c:pt>
                <c:pt idx="2">
                  <c:v>0.64408134210149015</c:v>
                </c:pt>
                <c:pt idx="3">
                  <c:v>1.9634562558092696</c:v>
                </c:pt>
                <c:pt idx="4">
                  <c:v>1.2643750492992929</c:v>
                </c:pt>
                <c:pt idx="5">
                  <c:v>1.7811500572978503</c:v>
                </c:pt>
                <c:pt idx="6">
                  <c:v>1.3637585087349962</c:v>
                </c:pt>
                <c:pt idx="7">
                  <c:v>-2.6828043250674405</c:v>
                </c:pt>
                <c:pt idx="8">
                  <c:v>-1.469515327673026</c:v>
                </c:pt>
                <c:pt idx="9">
                  <c:v>-3.0790145950453187</c:v>
                </c:pt>
                <c:pt idx="10">
                  <c:v>-7.2781451449324024</c:v>
                </c:pt>
                <c:pt idx="11">
                  <c:v>6.1162932575715061</c:v>
                </c:pt>
                <c:pt idx="12">
                  <c:v>0.35006316780835078</c:v>
                </c:pt>
                <c:pt idx="13">
                  <c:v>-4.3484349151542006</c:v>
                </c:pt>
                <c:pt idx="14">
                  <c:v>11.64030718989612</c:v>
                </c:pt>
                <c:pt idx="15">
                  <c:v>-5.9299733642548595</c:v>
                </c:pt>
                <c:pt idx="16">
                  <c:v>1.1349279981318716</c:v>
                </c:pt>
                <c:pt idx="17">
                  <c:v>5.5327956402816341</c:v>
                </c:pt>
                <c:pt idx="18">
                  <c:v>2.6961984717238821</c:v>
                </c:pt>
                <c:pt idx="19">
                  <c:v>4.2047431994383651</c:v>
                </c:pt>
                <c:pt idx="20">
                  <c:v>-3.8551085333361286</c:v>
                </c:pt>
                <c:pt idx="21">
                  <c:v>-0.27375957903398174</c:v>
                </c:pt>
                <c:pt idx="22">
                  <c:v>-1.7779106437588936</c:v>
                </c:pt>
                <c:pt idx="23">
                  <c:v>-1.1174925344533619</c:v>
                </c:pt>
                <c:pt idx="24">
                  <c:v>-4.0050368177339593</c:v>
                </c:pt>
                <c:pt idx="25">
                  <c:v>5.9941251440158965</c:v>
                </c:pt>
                <c:pt idx="26">
                  <c:v>2.9331123266096562</c:v>
                </c:pt>
                <c:pt idx="27">
                  <c:v>-0.85222086015692611</c:v>
                </c:pt>
                <c:pt idx="28">
                  <c:v>-4.2545070819060804</c:v>
                </c:pt>
                <c:pt idx="29">
                  <c:v>1.463107530993625</c:v>
                </c:pt>
                <c:pt idx="30">
                  <c:v>0.91781880778992075</c:v>
                </c:pt>
                <c:pt idx="31">
                  <c:v>-0.85966348189658959</c:v>
                </c:pt>
                <c:pt idx="32">
                  <c:v>-3.935903880943556</c:v>
                </c:pt>
                <c:pt idx="33">
                  <c:v>0.18379032052216715</c:v>
                </c:pt>
                <c:pt idx="34">
                  <c:v>-1.7533981696928436</c:v>
                </c:pt>
                <c:pt idx="35">
                  <c:v>0.10342070241512857</c:v>
                </c:pt>
                <c:pt idx="36">
                  <c:v>1.9541584413994819</c:v>
                </c:pt>
                <c:pt idx="37">
                  <c:v>0.63337743337124053</c:v>
                </c:pt>
                <c:pt idx="38">
                  <c:v>7.887668371607365</c:v>
                </c:pt>
                <c:pt idx="39">
                  <c:v>-2.2326524303472404</c:v>
                </c:pt>
                <c:pt idx="40">
                  <c:v>-1.0569959010338188</c:v>
                </c:pt>
                <c:pt idx="41">
                  <c:v>-0.7410878079726686</c:v>
                </c:pt>
                <c:pt idx="42">
                  <c:v>-1.3671810619174281</c:v>
                </c:pt>
                <c:pt idx="43">
                  <c:v>0.64021939319664511</c:v>
                </c:pt>
                <c:pt idx="44">
                  <c:v>1.2607709042606174</c:v>
                </c:pt>
                <c:pt idx="45">
                  <c:v>-3.1259800570562568</c:v>
                </c:pt>
              </c:numCache>
            </c:numRef>
          </c:yVal>
        </c:ser>
        <c:axId val="126089856"/>
        <c:axId val="126112512"/>
      </c:scatterChart>
      <c:valAx>
        <c:axId val="12608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6112512"/>
        <c:crosses val="autoZero"/>
        <c:crossBetween val="midCat"/>
      </c:valAx>
      <c:valAx>
        <c:axId val="126112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0898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残差グラフ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単j回帰結果!$C$25:$C$70</c:f>
              <c:numCache>
                <c:formatCode>General</c:formatCode>
                <c:ptCount val="46"/>
                <c:pt idx="0">
                  <c:v>-0.5924852899971973</c:v>
                </c:pt>
                <c:pt idx="1">
                  <c:v>-1.5924852899971973</c:v>
                </c:pt>
                <c:pt idx="2">
                  <c:v>-0.62000560381059078</c:v>
                </c:pt>
                <c:pt idx="3">
                  <c:v>-1.1833118520593993</c:v>
                </c:pt>
                <c:pt idx="4">
                  <c:v>-1.2108321658727932</c:v>
                </c:pt>
                <c:pt idx="5">
                  <c:v>-0.71083216587279319</c:v>
                </c:pt>
                <c:pt idx="6">
                  <c:v>-1.2108321658727932</c:v>
                </c:pt>
                <c:pt idx="7">
                  <c:v>-0.72917904174838855</c:v>
                </c:pt>
                <c:pt idx="8">
                  <c:v>-0.82000560381059051</c:v>
                </c:pt>
                <c:pt idx="9">
                  <c:v>-0.72000560381059042</c:v>
                </c:pt>
                <c:pt idx="10">
                  <c:v>0.17082095825161137</c:v>
                </c:pt>
                <c:pt idx="11">
                  <c:v>-1.0016587279349949</c:v>
                </c:pt>
                <c:pt idx="12">
                  <c:v>7.99943961894094E-2</c:v>
                </c:pt>
                <c:pt idx="13">
                  <c:v>7.99943961894094E-2</c:v>
                </c:pt>
                <c:pt idx="14">
                  <c:v>2.7442084617539937</c:v>
                </c:pt>
                <c:pt idx="15">
                  <c:v>0.27999439618940958</c:v>
                </c:pt>
                <c:pt idx="16">
                  <c:v>5.1891678341272076</c:v>
                </c:pt>
                <c:pt idx="17">
                  <c:v>-0.53835247968618627</c:v>
                </c:pt>
                <c:pt idx="18">
                  <c:v>0.2524740823760161</c:v>
                </c:pt>
                <c:pt idx="19">
                  <c:v>-6.5872793499579529E-2</c:v>
                </c:pt>
                <c:pt idx="20">
                  <c:v>4.3300644438218461E-2</c:v>
                </c:pt>
                <c:pt idx="21">
                  <c:v>-0.52917904174838837</c:v>
                </c:pt>
                <c:pt idx="22">
                  <c:v>0.2524740823760161</c:v>
                </c:pt>
                <c:pt idx="23">
                  <c:v>-0.25669935556178158</c:v>
                </c:pt>
                <c:pt idx="24">
                  <c:v>-0.15669935556178149</c:v>
                </c:pt>
                <c:pt idx="25">
                  <c:v>0.77082095825161145</c:v>
                </c:pt>
                <c:pt idx="26">
                  <c:v>0.77999439618940958</c:v>
                </c:pt>
                <c:pt idx="27">
                  <c:v>0.35247408237601618</c:v>
                </c:pt>
                <c:pt idx="28">
                  <c:v>-0.15669935556178149</c:v>
                </c:pt>
                <c:pt idx="29">
                  <c:v>0.93412720650042047</c:v>
                </c:pt>
                <c:pt idx="30">
                  <c:v>-0.54752591762398373</c:v>
                </c:pt>
                <c:pt idx="31">
                  <c:v>-5.6699355561781628E-2</c:v>
                </c:pt>
                <c:pt idx="32">
                  <c:v>-5.6699355561781628E-2</c:v>
                </c:pt>
                <c:pt idx="33">
                  <c:v>0.15247408237601645</c:v>
                </c:pt>
                <c:pt idx="34">
                  <c:v>-0.35669935556178167</c:v>
                </c:pt>
                <c:pt idx="35">
                  <c:v>-0.35669935556178167</c:v>
                </c:pt>
                <c:pt idx="36">
                  <c:v>-0.15669935556178149</c:v>
                </c:pt>
                <c:pt idx="37">
                  <c:v>3.4127206500420559E-2</c:v>
                </c:pt>
                <c:pt idx="38">
                  <c:v>-0.54752591762398373</c:v>
                </c:pt>
                <c:pt idx="39">
                  <c:v>0.65247408237601645</c:v>
                </c:pt>
                <c:pt idx="40">
                  <c:v>-0.1658727934995794</c:v>
                </c:pt>
                <c:pt idx="41">
                  <c:v>3.4127206500420559E-2</c:v>
                </c:pt>
                <c:pt idx="42">
                  <c:v>0.3341272065004206</c:v>
                </c:pt>
                <c:pt idx="43">
                  <c:v>-0.13835247968618614</c:v>
                </c:pt>
                <c:pt idx="44">
                  <c:v>0.92495376856262279</c:v>
                </c:pt>
                <c:pt idx="45">
                  <c:v>0.41578033062482511</c:v>
                </c:pt>
              </c:numCache>
            </c:numRef>
          </c:yVal>
        </c:ser>
        <c:axId val="123641216"/>
        <c:axId val="123647488"/>
      </c:scatterChart>
      <c:valAx>
        <c:axId val="12364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</c:title>
        <c:numFmt formatCode="0.0_);[Red]\(0.0\)" sourceLinked="1"/>
        <c:tickLblPos val="nextTo"/>
        <c:crossAx val="123647488"/>
        <c:crosses val="autoZero"/>
        <c:crossBetween val="midCat"/>
      </c:valAx>
      <c:valAx>
        <c:axId val="123647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</c:title>
        <c:numFmt formatCode="General" sourceLinked="1"/>
        <c:tickLblPos val="nextTo"/>
        <c:crossAx val="12364121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ビール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元データ!$G$4:$G$49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</c:ser>
        <c:ser>
          <c:idx val="1"/>
          <c:order val="1"/>
          <c:tx>
            <c:v>予測値: ビール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ビール回帰!$B$27:$B$72</c:f>
              <c:numCache>
                <c:formatCode>General</c:formatCode>
                <c:ptCount val="46"/>
                <c:pt idx="0">
                  <c:v>32.44074261831787</c:v>
                </c:pt>
                <c:pt idx="1">
                  <c:v>26.726190382592293</c:v>
                </c:pt>
                <c:pt idx="2">
                  <c:v>25.155918657898511</c:v>
                </c:pt>
                <c:pt idx="3">
                  <c:v>24.436543744190729</c:v>
                </c:pt>
                <c:pt idx="4">
                  <c:v>25.535624950700708</c:v>
                </c:pt>
                <c:pt idx="5">
                  <c:v>23.71884994270215</c:v>
                </c:pt>
                <c:pt idx="6">
                  <c:v>23.736241491265005</c:v>
                </c:pt>
                <c:pt idx="7">
                  <c:v>22.88280432506744</c:v>
                </c:pt>
                <c:pt idx="8">
                  <c:v>22.669515327673025</c:v>
                </c:pt>
                <c:pt idx="9">
                  <c:v>22.879014595045319</c:v>
                </c:pt>
                <c:pt idx="10">
                  <c:v>26.178145144932401</c:v>
                </c:pt>
                <c:pt idx="11">
                  <c:v>24.983706742428495</c:v>
                </c:pt>
                <c:pt idx="12">
                  <c:v>23.749936832191651</c:v>
                </c:pt>
                <c:pt idx="13">
                  <c:v>24.848434915154201</c:v>
                </c:pt>
                <c:pt idx="14">
                  <c:v>31.159692810103877</c:v>
                </c:pt>
                <c:pt idx="15">
                  <c:v>27.22997336425486</c:v>
                </c:pt>
                <c:pt idx="16">
                  <c:v>21.365072001868128</c:v>
                </c:pt>
                <c:pt idx="17">
                  <c:v>23.467204359718366</c:v>
                </c:pt>
                <c:pt idx="18">
                  <c:v>23.703801528276117</c:v>
                </c:pt>
                <c:pt idx="19">
                  <c:v>22.995256800561634</c:v>
                </c:pt>
                <c:pt idx="20">
                  <c:v>22.95510853333613</c:v>
                </c:pt>
                <c:pt idx="21">
                  <c:v>22.973759579033981</c:v>
                </c:pt>
                <c:pt idx="22">
                  <c:v>26.877910643758895</c:v>
                </c:pt>
                <c:pt idx="23">
                  <c:v>22.117492534453362</c:v>
                </c:pt>
                <c:pt idx="24">
                  <c:v>22.405036817733958</c:v>
                </c:pt>
                <c:pt idx="25">
                  <c:v>23.505874855984104</c:v>
                </c:pt>
                <c:pt idx="26">
                  <c:v>28.266887673390343</c:v>
                </c:pt>
                <c:pt idx="27">
                  <c:v>25.752220860156925</c:v>
                </c:pt>
                <c:pt idx="28">
                  <c:v>22.054507081906081</c:v>
                </c:pt>
                <c:pt idx="29">
                  <c:v>21.536892469006375</c:v>
                </c:pt>
                <c:pt idx="30">
                  <c:v>23.182181192210081</c:v>
                </c:pt>
                <c:pt idx="31">
                  <c:v>23.85966348189659</c:v>
                </c:pt>
                <c:pt idx="32">
                  <c:v>23.435903880943556</c:v>
                </c:pt>
                <c:pt idx="33">
                  <c:v>24.616209679477834</c:v>
                </c:pt>
                <c:pt idx="34">
                  <c:v>23.753398169692844</c:v>
                </c:pt>
                <c:pt idx="35">
                  <c:v>21.496579297584873</c:v>
                </c:pt>
                <c:pt idx="36">
                  <c:v>22.245841558600517</c:v>
                </c:pt>
                <c:pt idx="37">
                  <c:v>22.66662256662876</c:v>
                </c:pt>
                <c:pt idx="38">
                  <c:v>21.412331628392636</c:v>
                </c:pt>
                <c:pt idx="39">
                  <c:v>26.532652430347241</c:v>
                </c:pt>
                <c:pt idx="40">
                  <c:v>22.756995901033818</c:v>
                </c:pt>
                <c:pt idx="41">
                  <c:v>22.84108780797267</c:v>
                </c:pt>
                <c:pt idx="42">
                  <c:v>22.767181061917427</c:v>
                </c:pt>
                <c:pt idx="43">
                  <c:v>22.359780606803355</c:v>
                </c:pt>
                <c:pt idx="44">
                  <c:v>20.839229095739384</c:v>
                </c:pt>
                <c:pt idx="45">
                  <c:v>21.325980057056256</c:v>
                </c:pt>
              </c:numCache>
            </c:numRef>
          </c:yVal>
        </c:ser>
        <c:axId val="126139008"/>
        <c:axId val="126149376"/>
      </c:scatterChart>
      <c:valAx>
        <c:axId val="126139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6149376"/>
        <c:crosses val="autoZero"/>
        <c:crossBetween val="midCat"/>
      </c:valAx>
      <c:valAx>
        <c:axId val="126149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</a:t>
                </a:r>
              </a:p>
            </c:rich>
          </c:tx>
          <c:layout/>
        </c:title>
        <c:numFmt formatCode="0.0_);[Red]\(0.0\)" sourceLinked="1"/>
        <c:tickLblPos val="nextTo"/>
        <c:crossAx val="126139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ビール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</c:ser>
        <c:ser>
          <c:idx val="1"/>
          <c:order val="1"/>
          <c:tx>
            <c:v>予測値: ビール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ビール回帰!$B$27:$B$72</c:f>
              <c:numCache>
                <c:formatCode>General</c:formatCode>
                <c:ptCount val="46"/>
                <c:pt idx="0">
                  <c:v>32.44074261831787</c:v>
                </c:pt>
                <c:pt idx="1">
                  <c:v>26.726190382592293</c:v>
                </c:pt>
                <c:pt idx="2">
                  <c:v>25.155918657898511</c:v>
                </c:pt>
                <c:pt idx="3">
                  <c:v>24.436543744190729</c:v>
                </c:pt>
                <c:pt idx="4">
                  <c:v>25.535624950700708</c:v>
                </c:pt>
                <c:pt idx="5">
                  <c:v>23.71884994270215</c:v>
                </c:pt>
                <c:pt idx="6">
                  <c:v>23.736241491265005</c:v>
                </c:pt>
                <c:pt idx="7">
                  <c:v>22.88280432506744</c:v>
                </c:pt>
                <c:pt idx="8">
                  <c:v>22.669515327673025</c:v>
                </c:pt>
                <c:pt idx="9">
                  <c:v>22.879014595045319</c:v>
                </c:pt>
                <c:pt idx="10">
                  <c:v>26.178145144932401</c:v>
                </c:pt>
                <c:pt idx="11">
                  <c:v>24.983706742428495</c:v>
                </c:pt>
                <c:pt idx="12">
                  <c:v>23.749936832191651</c:v>
                </c:pt>
                <c:pt idx="13">
                  <c:v>24.848434915154201</c:v>
                </c:pt>
                <c:pt idx="14">
                  <c:v>31.159692810103877</c:v>
                </c:pt>
                <c:pt idx="15">
                  <c:v>27.22997336425486</c:v>
                </c:pt>
                <c:pt idx="16">
                  <c:v>21.365072001868128</c:v>
                </c:pt>
                <c:pt idx="17">
                  <c:v>23.467204359718366</c:v>
                </c:pt>
                <c:pt idx="18">
                  <c:v>23.703801528276117</c:v>
                </c:pt>
                <c:pt idx="19">
                  <c:v>22.995256800561634</c:v>
                </c:pt>
                <c:pt idx="20">
                  <c:v>22.95510853333613</c:v>
                </c:pt>
                <c:pt idx="21">
                  <c:v>22.973759579033981</c:v>
                </c:pt>
                <c:pt idx="22">
                  <c:v>26.877910643758895</c:v>
                </c:pt>
                <c:pt idx="23">
                  <c:v>22.117492534453362</c:v>
                </c:pt>
                <c:pt idx="24">
                  <c:v>22.405036817733958</c:v>
                </c:pt>
                <c:pt idx="25">
                  <c:v>23.505874855984104</c:v>
                </c:pt>
                <c:pt idx="26">
                  <c:v>28.266887673390343</c:v>
                </c:pt>
                <c:pt idx="27">
                  <c:v>25.752220860156925</c:v>
                </c:pt>
                <c:pt idx="28">
                  <c:v>22.054507081906081</c:v>
                </c:pt>
                <c:pt idx="29">
                  <c:v>21.536892469006375</c:v>
                </c:pt>
                <c:pt idx="30">
                  <c:v>23.182181192210081</c:v>
                </c:pt>
                <c:pt idx="31">
                  <c:v>23.85966348189659</c:v>
                </c:pt>
                <c:pt idx="32">
                  <c:v>23.435903880943556</c:v>
                </c:pt>
                <c:pt idx="33">
                  <c:v>24.616209679477834</c:v>
                </c:pt>
                <c:pt idx="34">
                  <c:v>23.753398169692844</c:v>
                </c:pt>
                <c:pt idx="35">
                  <c:v>21.496579297584873</c:v>
                </c:pt>
                <c:pt idx="36">
                  <c:v>22.245841558600517</c:v>
                </c:pt>
                <c:pt idx="37">
                  <c:v>22.66662256662876</c:v>
                </c:pt>
                <c:pt idx="38">
                  <c:v>21.412331628392636</c:v>
                </c:pt>
                <c:pt idx="39">
                  <c:v>26.532652430347241</c:v>
                </c:pt>
                <c:pt idx="40">
                  <c:v>22.756995901033818</c:v>
                </c:pt>
                <c:pt idx="41">
                  <c:v>22.84108780797267</c:v>
                </c:pt>
                <c:pt idx="42">
                  <c:v>22.767181061917427</c:v>
                </c:pt>
                <c:pt idx="43">
                  <c:v>22.359780606803355</c:v>
                </c:pt>
                <c:pt idx="44">
                  <c:v>20.839229095739384</c:v>
                </c:pt>
                <c:pt idx="45">
                  <c:v>21.325980057056256</c:v>
                </c:pt>
              </c:numCache>
            </c:numRef>
          </c:yVal>
        </c:ser>
        <c:axId val="126172160"/>
        <c:axId val="126186624"/>
      </c:scatterChart>
      <c:valAx>
        <c:axId val="126172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6186624"/>
        <c:crosses val="autoZero"/>
        <c:crossBetween val="midCat"/>
      </c:valAx>
      <c:valAx>
        <c:axId val="126186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</a:t>
                </a:r>
              </a:p>
            </c:rich>
          </c:tx>
          <c:layout/>
        </c:title>
        <c:numFmt formatCode="0.0_);[Red]\(0.0\)" sourceLinked="1"/>
        <c:tickLblPos val="nextTo"/>
        <c:crossAx val="126172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ビール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元データ!$G$4:$G$49</c:f>
              <c:numCache>
                <c:formatCode>0.0_);[Red]\(0.0\)</c:formatCode>
                <c:ptCount val="46"/>
                <c:pt idx="0">
                  <c:v>26.9</c:v>
                </c:pt>
                <c:pt idx="1">
                  <c:v>25.6</c:v>
                </c:pt>
                <c:pt idx="2">
                  <c:v>25.8</c:v>
                </c:pt>
                <c:pt idx="3">
                  <c:v>26.4</c:v>
                </c:pt>
                <c:pt idx="4">
                  <c:v>26.8</c:v>
                </c:pt>
                <c:pt idx="5">
                  <c:v>25.5</c:v>
                </c:pt>
                <c:pt idx="6">
                  <c:v>25.1</c:v>
                </c:pt>
                <c:pt idx="7">
                  <c:v>20.2</c:v>
                </c:pt>
                <c:pt idx="8">
                  <c:v>21.2</c:v>
                </c:pt>
                <c:pt idx="9">
                  <c:v>19.8</c:v>
                </c:pt>
                <c:pt idx="10">
                  <c:v>18.899999999999999</c:v>
                </c:pt>
                <c:pt idx="11">
                  <c:v>31.1</c:v>
                </c:pt>
                <c:pt idx="12">
                  <c:v>24.1</c:v>
                </c:pt>
                <c:pt idx="13">
                  <c:v>20.5</c:v>
                </c:pt>
                <c:pt idx="14">
                  <c:v>42.8</c:v>
                </c:pt>
                <c:pt idx="15">
                  <c:v>21.3</c:v>
                </c:pt>
                <c:pt idx="16">
                  <c:v>22.5</c:v>
                </c:pt>
                <c:pt idx="17">
                  <c:v>29</c:v>
                </c:pt>
                <c:pt idx="18">
                  <c:v>26.4</c:v>
                </c:pt>
                <c:pt idx="19">
                  <c:v>27.2</c:v>
                </c:pt>
                <c:pt idx="20">
                  <c:v>19.100000000000001</c:v>
                </c:pt>
                <c:pt idx="21">
                  <c:v>22.7</c:v>
                </c:pt>
                <c:pt idx="22">
                  <c:v>25.1</c:v>
                </c:pt>
                <c:pt idx="23">
                  <c:v>21</c:v>
                </c:pt>
                <c:pt idx="24">
                  <c:v>18.399999999999999</c:v>
                </c:pt>
                <c:pt idx="25">
                  <c:v>29.5</c:v>
                </c:pt>
                <c:pt idx="26">
                  <c:v>31.2</c:v>
                </c:pt>
                <c:pt idx="27">
                  <c:v>24.9</c:v>
                </c:pt>
                <c:pt idx="28">
                  <c:v>17.8</c:v>
                </c:pt>
                <c:pt idx="29">
                  <c:v>23</c:v>
                </c:pt>
                <c:pt idx="30">
                  <c:v>24.1</c:v>
                </c:pt>
                <c:pt idx="31">
                  <c:v>23</c:v>
                </c:pt>
                <c:pt idx="32">
                  <c:v>19.5</c:v>
                </c:pt>
                <c:pt idx="33">
                  <c:v>24.8</c:v>
                </c:pt>
                <c:pt idx="34">
                  <c:v>22</c:v>
                </c:pt>
                <c:pt idx="35">
                  <c:v>21.6</c:v>
                </c:pt>
                <c:pt idx="36">
                  <c:v>24.2</c:v>
                </c:pt>
                <c:pt idx="37">
                  <c:v>23.3</c:v>
                </c:pt>
                <c:pt idx="38">
                  <c:v>29.3</c:v>
                </c:pt>
                <c:pt idx="39">
                  <c:v>24.3</c:v>
                </c:pt>
                <c:pt idx="40">
                  <c:v>21.7</c:v>
                </c:pt>
                <c:pt idx="41">
                  <c:v>22.1</c:v>
                </c:pt>
                <c:pt idx="42">
                  <c:v>21.4</c:v>
                </c:pt>
                <c:pt idx="43">
                  <c:v>23</c:v>
                </c:pt>
                <c:pt idx="44">
                  <c:v>22.1</c:v>
                </c:pt>
                <c:pt idx="45">
                  <c:v>18.2</c:v>
                </c:pt>
              </c:numCache>
            </c:numRef>
          </c:yVal>
        </c:ser>
        <c:ser>
          <c:idx val="1"/>
          <c:order val="1"/>
          <c:tx>
            <c:v>予測値: ビール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ビール回帰!$B$27:$B$72</c:f>
              <c:numCache>
                <c:formatCode>General</c:formatCode>
                <c:ptCount val="46"/>
                <c:pt idx="0">
                  <c:v>32.44074261831787</c:v>
                </c:pt>
                <c:pt idx="1">
                  <c:v>26.726190382592293</c:v>
                </c:pt>
                <c:pt idx="2">
                  <c:v>25.155918657898511</c:v>
                </c:pt>
                <c:pt idx="3">
                  <c:v>24.436543744190729</c:v>
                </c:pt>
                <c:pt idx="4">
                  <c:v>25.535624950700708</c:v>
                </c:pt>
                <c:pt idx="5">
                  <c:v>23.71884994270215</c:v>
                </c:pt>
                <c:pt idx="6">
                  <c:v>23.736241491265005</c:v>
                </c:pt>
                <c:pt idx="7">
                  <c:v>22.88280432506744</c:v>
                </c:pt>
                <c:pt idx="8">
                  <c:v>22.669515327673025</c:v>
                </c:pt>
                <c:pt idx="9">
                  <c:v>22.879014595045319</c:v>
                </c:pt>
                <c:pt idx="10">
                  <c:v>26.178145144932401</c:v>
                </c:pt>
                <c:pt idx="11">
                  <c:v>24.983706742428495</c:v>
                </c:pt>
                <c:pt idx="12">
                  <c:v>23.749936832191651</c:v>
                </c:pt>
                <c:pt idx="13">
                  <c:v>24.848434915154201</c:v>
                </c:pt>
                <c:pt idx="14">
                  <c:v>31.159692810103877</c:v>
                </c:pt>
                <c:pt idx="15">
                  <c:v>27.22997336425486</c:v>
                </c:pt>
                <c:pt idx="16">
                  <c:v>21.365072001868128</c:v>
                </c:pt>
                <c:pt idx="17">
                  <c:v>23.467204359718366</c:v>
                </c:pt>
                <c:pt idx="18">
                  <c:v>23.703801528276117</c:v>
                </c:pt>
                <c:pt idx="19">
                  <c:v>22.995256800561634</c:v>
                </c:pt>
                <c:pt idx="20">
                  <c:v>22.95510853333613</c:v>
                </c:pt>
                <c:pt idx="21">
                  <c:v>22.973759579033981</c:v>
                </c:pt>
                <c:pt idx="22">
                  <c:v>26.877910643758895</c:v>
                </c:pt>
                <c:pt idx="23">
                  <c:v>22.117492534453362</c:v>
                </c:pt>
                <c:pt idx="24">
                  <c:v>22.405036817733958</c:v>
                </c:pt>
                <c:pt idx="25">
                  <c:v>23.505874855984104</c:v>
                </c:pt>
                <c:pt idx="26">
                  <c:v>28.266887673390343</c:v>
                </c:pt>
                <c:pt idx="27">
                  <c:v>25.752220860156925</c:v>
                </c:pt>
                <c:pt idx="28">
                  <c:v>22.054507081906081</c:v>
                </c:pt>
                <c:pt idx="29">
                  <c:v>21.536892469006375</c:v>
                </c:pt>
                <c:pt idx="30">
                  <c:v>23.182181192210081</c:v>
                </c:pt>
                <c:pt idx="31">
                  <c:v>23.85966348189659</c:v>
                </c:pt>
                <c:pt idx="32">
                  <c:v>23.435903880943556</c:v>
                </c:pt>
                <c:pt idx="33">
                  <c:v>24.616209679477834</c:v>
                </c:pt>
                <c:pt idx="34">
                  <c:v>23.753398169692844</c:v>
                </c:pt>
                <c:pt idx="35">
                  <c:v>21.496579297584873</c:v>
                </c:pt>
                <c:pt idx="36">
                  <c:v>22.245841558600517</c:v>
                </c:pt>
                <c:pt idx="37">
                  <c:v>22.66662256662876</c:v>
                </c:pt>
                <c:pt idx="38">
                  <c:v>21.412331628392636</c:v>
                </c:pt>
                <c:pt idx="39">
                  <c:v>26.532652430347241</c:v>
                </c:pt>
                <c:pt idx="40">
                  <c:v>22.756995901033818</c:v>
                </c:pt>
                <c:pt idx="41">
                  <c:v>22.84108780797267</c:v>
                </c:pt>
                <c:pt idx="42">
                  <c:v>22.767181061917427</c:v>
                </c:pt>
                <c:pt idx="43">
                  <c:v>22.359780606803355</c:v>
                </c:pt>
                <c:pt idx="44">
                  <c:v>20.839229095739384</c:v>
                </c:pt>
                <c:pt idx="45">
                  <c:v>21.325980057056256</c:v>
                </c:pt>
              </c:numCache>
            </c:numRef>
          </c:yVal>
        </c:ser>
        <c:axId val="126295424"/>
        <c:axId val="126301696"/>
      </c:scatterChart>
      <c:valAx>
        <c:axId val="12629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6301696"/>
        <c:crosses val="autoZero"/>
        <c:crossBetween val="midCat"/>
      </c:valAx>
      <c:valAx>
        <c:axId val="126301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ビール</a:t>
                </a:r>
              </a:p>
            </c:rich>
          </c:tx>
          <c:layout/>
        </c:title>
        <c:numFmt formatCode="0.0_);[Red]\(0.0\)" sourceLinked="1"/>
        <c:tickLblPos val="nextTo"/>
        <c:crossAx val="126295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本格焼酎!$C$27:$C$72</c:f>
              <c:numCache>
                <c:formatCode>General</c:formatCode>
                <c:ptCount val="46"/>
                <c:pt idx="0">
                  <c:v>2.6197453545484506</c:v>
                </c:pt>
                <c:pt idx="1">
                  <c:v>2.5166410121860481</c:v>
                </c:pt>
                <c:pt idx="2">
                  <c:v>2.6213430749762439</c:v>
                </c:pt>
                <c:pt idx="3">
                  <c:v>2.4141366789849714</c:v>
                </c:pt>
                <c:pt idx="4">
                  <c:v>1.2077204786928037</c:v>
                </c:pt>
                <c:pt idx="5">
                  <c:v>0.46185293602558497</c:v>
                </c:pt>
                <c:pt idx="6">
                  <c:v>2.518048520450324</c:v>
                </c:pt>
                <c:pt idx="7">
                  <c:v>0.64621094315480443</c:v>
                </c:pt>
                <c:pt idx="8">
                  <c:v>-8.2045611684571806E-2</c:v>
                </c:pt>
                <c:pt idx="9">
                  <c:v>-1.2693421750991747</c:v>
                </c:pt>
                <c:pt idx="10">
                  <c:v>-0.65013014284087367</c:v>
                </c:pt>
                <c:pt idx="11">
                  <c:v>-0.26291159983920798</c:v>
                </c:pt>
                <c:pt idx="12">
                  <c:v>-0.14366469854105635</c:v>
                </c:pt>
                <c:pt idx="13">
                  <c:v>-3.2995281543125365E-2</c:v>
                </c:pt>
                <c:pt idx="14">
                  <c:v>1.1956060911864483</c:v>
                </c:pt>
                <c:pt idx="15">
                  <c:v>-0.41740760566007973</c:v>
                </c:pt>
                <c:pt idx="16">
                  <c:v>-0.1777252347871352</c:v>
                </c:pt>
                <c:pt idx="17">
                  <c:v>-1.0682092921150343</c:v>
                </c:pt>
                <c:pt idx="18">
                  <c:v>-1.0968597601237091</c:v>
                </c:pt>
                <c:pt idx="19">
                  <c:v>-0.99788769214870587</c:v>
                </c:pt>
                <c:pt idx="20">
                  <c:v>-1.6121042903886176</c:v>
                </c:pt>
                <c:pt idx="21">
                  <c:v>-0.29860033497808747</c:v>
                </c:pt>
                <c:pt idx="22">
                  <c:v>-1.3134587774465216</c:v>
                </c:pt>
                <c:pt idx="23">
                  <c:v>-1.8787567258716877</c:v>
                </c:pt>
                <c:pt idx="24">
                  <c:v>-2.1777029969699671</c:v>
                </c:pt>
                <c:pt idx="25">
                  <c:v>-1.7221558866682498</c:v>
                </c:pt>
                <c:pt idx="26">
                  <c:v>-0.71444837085392976</c:v>
                </c:pt>
                <c:pt idx="27">
                  <c:v>-1.7392833724123502</c:v>
                </c:pt>
                <c:pt idx="28">
                  <c:v>-2.2619970976645534</c:v>
                </c:pt>
                <c:pt idx="29">
                  <c:v>-2.154109719739802</c:v>
                </c:pt>
                <c:pt idx="30">
                  <c:v>-1.1619771929248142</c:v>
                </c:pt>
                <c:pt idx="31">
                  <c:v>-0.23796480274135057</c:v>
                </c:pt>
                <c:pt idx="32">
                  <c:v>-1.842583569526087</c:v>
                </c:pt>
                <c:pt idx="33">
                  <c:v>-1.6171843638106322</c:v>
                </c:pt>
                <c:pt idx="34">
                  <c:v>-2.2133605996832602</c:v>
                </c:pt>
                <c:pt idx="35">
                  <c:v>-1.8464404583714158</c:v>
                </c:pt>
                <c:pt idx="36">
                  <c:v>-2.3338631939782086</c:v>
                </c:pt>
                <c:pt idx="37">
                  <c:v>-2.87457130356034</c:v>
                </c:pt>
                <c:pt idx="38">
                  <c:v>-2.7075082778784774</c:v>
                </c:pt>
                <c:pt idx="39">
                  <c:v>-0.73447113890193449</c:v>
                </c:pt>
                <c:pt idx="40">
                  <c:v>-2.4169231160866387</c:v>
                </c:pt>
                <c:pt idx="41">
                  <c:v>-2.2407094603018125</c:v>
                </c:pt>
                <c:pt idx="42">
                  <c:v>0.83094692247412816</c:v>
                </c:pt>
                <c:pt idx="43">
                  <c:v>1.4364089705025567</c:v>
                </c:pt>
                <c:pt idx="44">
                  <c:v>10.142879961928266</c:v>
                </c:pt>
                <c:pt idx="45">
                  <c:v>15.687813200031322</c:v>
                </c:pt>
              </c:numCache>
            </c:numRef>
          </c:yVal>
        </c:ser>
        <c:axId val="126331520"/>
        <c:axId val="126350080"/>
      </c:scatterChart>
      <c:valAx>
        <c:axId val="12633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6350080"/>
        <c:crosses val="autoZero"/>
        <c:crossBetween val="midCat"/>
      </c:valAx>
      <c:valAx>
        <c:axId val="126350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3315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本格焼酎!$C$27:$C$72</c:f>
              <c:numCache>
                <c:formatCode>General</c:formatCode>
                <c:ptCount val="46"/>
                <c:pt idx="0">
                  <c:v>2.6197453545484506</c:v>
                </c:pt>
                <c:pt idx="1">
                  <c:v>2.5166410121860481</c:v>
                </c:pt>
                <c:pt idx="2">
                  <c:v>2.6213430749762439</c:v>
                </c:pt>
                <c:pt idx="3">
                  <c:v>2.4141366789849714</c:v>
                </c:pt>
                <c:pt idx="4">
                  <c:v>1.2077204786928037</c:v>
                </c:pt>
                <c:pt idx="5">
                  <c:v>0.46185293602558497</c:v>
                </c:pt>
                <c:pt idx="6">
                  <c:v>2.518048520450324</c:v>
                </c:pt>
                <c:pt idx="7">
                  <c:v>0.64621094315480443</c:v>
                </c:pt>
                <c:pt idx="8">
                  <c:v>-8.2045611684571806E-2</c:v>
                </c:pt>
                <c:pt idx="9">
                  <c:v>-1.2693421750991747</c:v>
                </c:pt>
                <c:pt idx="10">
                  <c:v>-0.65013014284087367</c:v>
                </c:pt>
                <c:pt idx="11">
                  <c:v>-0.26291159983920798</c:v>
                </c:pt>
                <c:pt idx="12">
                  <c:v>-0.14366469854105635</c:v>
                </c:pt>
                <c:pt idx="13">
                  <c:v>-3.2995281543125365E-2</c:v>
                </c:pt>
                <c:pt idx="14">
                  <c:v>1.1956060911864483</c:v>
                </c:pt>
                <c:pt idx="15">
                  <c:v>-0.41740760566007973</c:v>
                </c:pt>
                <c:pt idx="16">
                  <c:v>-0.1777252347871352</c:v>
                </c:pt>
                <c:pt idx="17">
                  <c:v>-1.0682092921150343</c:v>
                </c:pt>
                <c:pt idx="18">
                  <c:v>-1.0968597601237091</c:v>
                </c:pt>
                <c:pt idx="19">
                  <c:v>-0.99788769214870587</c:v>
                </c:pt>
                <c:pt idx="20">
                  <c:v>-1.6121042903886176</c:v>
                </c:pt>
                <c:pt idx="21">
                  <c:v>-0.29860033497808747</c:v>
                </c:pt>
                <c:pt idx="22">
                  <c:v>-1.3134587774465216</c:v>
                </c:pt>
                <c:pt idx="23">
                  <c:v>-1.8787567258716877</c:v>
                </c:pt>
                <c:pt idx="24">
                  <c:v>-2.1777029969699671</c:v>
                </c:pt>
                <c:pt idx="25">
                  <c:v>-1.7221558866682498</c:v>
                </c:pt>
                <c:pt idx="26">
                  <c:v>-0.71444837085392976</c:v>
                </c:pt>
                <c:pt idx="27">
                  <c:v>-1.7392833724123502</c:v>
                </c:pt>
                <c:pt idx="28">
                  <c:v>-2.2619970976645534</c:v>
                </c:pt>
                <c:pt idx="29">
                  <c:v>-2.154109719739802</c:v>
                </c:pt>
                <c:pt idx="30">
                  <c:v>-1.1619771929248142</c:v>
                </c:pt>
                <c:pt idx="31">
                  <c:v>-0.23796480274135057</c:v>
                </c:pt>
                <c:pt idx="32">
                  <c:v>-1.842583569526087</c:v>
                </c:pt>
                <c:pt idx="33">
                  <c:v>-1.6171843638106322</c:v>
                </c:pt>
                <c:pt idx="34">
                  <c:v>-2.2133605996832602</c:v>
                </c:pt>
                <c:pt idx="35">
                  <c:v>-1.8464404583714158</c:v>
                </c:pt>
                <c:pt idx="36">
                  <c:v>-2.3338631939782086</c:v>
                </c:pt>
                <c:pt idx="37">
                  <c:v>-2.87457130356034</c:v>
                </c:pt>
                <c:pt idx="38">
                  <c:v>-2.7075082778784774</c:v>
                </c:pt>
                <c:pt idx="39">
                  <c:v>-0.73447113890193449</c:v>
                </c:pt>
                <c:pt idx="40">
                  <c:v>-2.4169231160866387</c:v>
                </c:pt>
                <c:pt idx="41">
                  <c:v>-2.2407094603018125</c:v>
                </c:pt>
                <c:pt idx="42">
                  <c:v>0.83094692247412816</c:v>
                </c:pt>
                <c:pt idx="43">
                  <c:v>1.4364089705025567</c:v>
                </c:pt>
                <c:pt idx="44">
                  <c:v>10.142879961928266</c:v>
                </c:pt>
                <c:pt idx="45">
                  <c:v>15.687813200031322</c:v>
                </c:pt>
              </c:numCache>
            </c:numRef>
          </c:yVal>
        </c:ser>
        <c:axId val="126256640"/>
        <c:axId val="126258560"/>
      </c:scatterChart>
      <c:valAx>
        <c:axId val="12625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6258560"/>
        <c:crosses val="autoZero"/>
        <c:crossBetween val="midCat"/>
      </c:valAx>
      <c:valAx>
        <c:axId val="126258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2566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本格焼酎!$C$27:$C$72</c:f>
              <c:numCache>
                <c:formatCode>General</c:formatCode>
                <c:ptCount val="46"/>
                <c:pt idx="0">
                  <c:v>2.6197453545484506</c:v>
                </c:pt>
                <c:pt idx="1">
                  <c:v>2.5166410121860481</c:v>
                </c:pt>
                <c:pt idx="2">
                  <c:v>2.6213430749762439</c:v>
                </c:pt>
                <c:pt idx="3">
                  <c:v>2.4141366789849714</c:v>
                </c:pt>
                <c:pt idx="4">
                  <c:v>1.2077204786928037</c:v>
                </c:pt>
                <c:pt idx="5">
                  <c:v>0.46185293602558497</c:v>
                </c:pt>
                <c:pt idx="6">
                  <c:v>2.518048520450324</c:v>
                </c:pt>
                <c:pt idx="7">
                  <c:v>0.64621094315480443</c:v>
                </c:pt>
                <c:pt idx="8">
                  <c:v>-8.2045611684571806E-2</c:v>
                </c:pt>
                <c:pt idx="9">
                  <c:v>-1.2693421750991747</c:v>
                </c:pt>
                <c:pt idx="10">
                  <c:v>-0.65013014284087367</c:v>
                </c:pt>
                <c:pt idx="11">
                  <c:v>-0.26291159983920798</c:v>
                </c:pt>
                <c:pt idx="12">
                  <c:v>-0.14366469854105635</c:v>
                </c:pt>
                <c:pt idx="13">
                  <c:v>-3.2995281543125365E-2</c:v>
                </c:pt>
                <c:pt idx="14">
                  <c:v>1.1956060911864483</c:v>
                </c:pt>
                <c:pt idx="15">
                  <c:v>-0.41740760566007973</c:v>
                </c:pt>
                <c:pt idx="16">
                  <c:v>-0.1777252347871352</c:v>
                </c:pt>
                <c:pt idx="17">
                  <c:v>-1.0682092921150343</c:v>
                </c:pt>
                <c:pt idx="18">
                  <c:v>-1.0968597601237091</c:v>
                </c:pt>
                <c:pt idx="19">
                  <c:v>-0.99788769214870587</c:v>
                </c:pt>
                <c:pt idx="20">
                  <c:v>-1.6121042903886176</c:v>
                </c:pt>
                <c:pt idx="21">
                  <c:v>-0.29860033497808747</c:v>
                </c:pt>
                <c:pt idx="22">
                  <c:v>-1.3134587774465216</c:v>
                </c:pt>
                <c:pt idx="23">
                  <c:v>-1.8787567258716877</c:v>
                </c:pt>
                <c:pt idx="24">
                  <c:v>-2.1777029969699671</c:v>
                </c:pt>
                <c:pt idx="25">
                  <c:v>-1.7221558866682498</c:v>
                </c:pt>
                <c:pt idx="26">
                  <c:v>-0.71444837085392976</c:v>
                </c:pt>
                <c:pt idx="27">
                  <c:v>-1.7392833724123502</c:v>
                </c:pt>
                <c:pt idx="28">
                  <c:v>-2.2619970976645534</c:v>
                </c:pt>
                <c:pt idx="29">
                  <c:v>-2.154109719739802</c:v>
                </c:pt>
                <c:pt idx="30">
                  <c:v>-1.1619771929248142</c:v>
                </c:pt>
                <c:pt idx="31">
                  <c:v>-0.23796480274135057</c:v>
                </c:pt>
                <c:pt idx="32">
                  <c:v>-1.842583569526087</c:v>
                </c:pt>
                <c:pt idx="33">
                  <c:v>-1.6171843638106322</c:v>
                </c:pt>
                <c:pt idx="34">
                  <c:v>-2.2133605996832602</c:v>
                </c:pt>
                <c:pt idx="35">
                  <c:v>-1.8464404583714158</c:v>
                </c:pt>
                <c:pt idx="36">
                  <c:v>-2.3338631939782086</c:v>
                </c:pt>
                <c:pt idx="37">
                  <c:v>-2.87457130356034</c:v>
                </c:pt>
                <c:pt idx="38">
                  <c:v>-2.7075082778784774</c:v>
                </c:pt>
                <c:pt idx="39">
                  <c:v>-0.73447113890193449</c:v>
                </c:pt>
                <c:pt idx="40">
                  <c:v>-2.4169231160866387</c:v>
                </c:pt>
                <c:pt idx="41">
                  <c:v>-2.2407094603018125</c:v>
                </c:pt>
                <c:pt idx="42">
                  <c:v>0.83094692247412816</c:v>
                </c:pt>
                <c:pt idx="43">
                  <c:v>1.4364089705025567</c:v>
                </c:pt>
                <c:pt idx="44">
                  <c:v>10.142879961928266</c:v>
                </c:pt>
                <c:pt idx="45">
                  <c:v>15.687813200031322</c:v>
                </c:pt>
              </c:numCache>
            </c:numRef>
          </c:yVal>
        </c:ser>
        <c:axId val="126496768"/>
        <c:axId val="126498688"/>
      </c:scatterChart>
      <c:valAx>
        <c:axId val="12649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6498688"/>
        <c:crosses val="autoZero"/>
        <c:crossBetween val="midCat"/>
      </c:valAx>
      <c:valAx>
        <c:axId val="126498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64967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本格焼酎!$B$27:$B$72</c:f>
              <c:numCache>
                <c:formatCode>General</c:formatCode>
                <c:ptCount val="46"/>
                <c:pt idx="0">
                  <c:v>-1.2197453545484507</c:v>
                </c:pt>
                <c:pt idx="1">
                  <c:v>0.58335898781395201</c:v>
                </c:pt>
                <c:pt idx="2">
                  <c:v>0.97865692502375623</c:v>
                </c:pt>
                <c:pt idx="3">
                  <c:v>1.7858633210150288</c:v>
                </c:pt>
                <c:pt idx="4">
                  <c:v>1.4922795213071964</c:v>
                </c:pt>
                <c:pt idx="5">
                  <c:v>2.1381470639744151</c:v>
                </c:pt>
                <c:pt idx="6">
                  <c:v>2.2819514795496758</c:v>
                </c:pt>
                <c:pt idx="7">
                  <c:v>2.9537890568451957</c:v>
                </c:pt>
                <c:pt idx="8">
                  <c:v>3.1820456116845719</c:v>
                </c:pt>
                <c:pt idx="9">
                  <c:v>3.6693421750991746</c:v>
                </c:pt>
                <c:pt idx="10">
                  <c:v>3.2501301428408738</c:v>
                </c:pt>
                <c:pt idx="11">
                  <c:v>2.8629115998392081</c:v>
                </c:pt>
                <c:pt idx="12">
                  <c:v>3.9436646985410562</c:v>
                </c:pt>
                <c:pt idx="13">
                  <c:v>3.2329952815431255</c:v>
                </c:pt>
                <c:pt idx="14">
                  <c:v>2.8043939088135517</c:v>
                </c:pt>
                <c:pt idx="15">
                  <c:v>3.3174076056600796</c:v>
                </c:pt>
                <c:pt idx="16">
                  <c:v>4.3777252347871354</c:v>
                </c:pt>
                <c:pt idx="17">
                  <c:v>4.4682092921150343</c:v>
                </c:pt>
                <c:pt idx="18">
                  <c:v>4.7968597601237093</c:v>
                </c:pt>
                <c:pt idx="19">
                  <c:v>5.2978876921487057</c:v>
                </c:pt>
                <c:pt idx="20">
                  <c:v>5.3121042903886178</c:v>
                </c:pt>
                <c:pt idx="21">
                  <c:v>4.5986003349780873</c:v>
                </c:pt>
                <c:pt idx="22">
                  <c:v>4.9134587774465217</c:v>
                </c:pt>
                <c:pt idx="23">
                  <c:v>5.7787567258716876</c:v>
                </c:pt>
                <c:pt idx="24">
                  <c:v>5.9777029969699669</c:v>
                </c:pt>
                <c:pt idx="25">
                  <c:v>5.92215588666825</c:v>
                </c:pt>
                <c:pt idx="26">
                  <c:v>5.7144483708539298</c:v>
                </c:pt>
                <c:pt idx="27">
                  <c:v>6.1392833724123506</c:v>
                </c:pt>
                <c:pt idx="28">
                  <c:v>6.1619970976645533</c:v>
                </c:pt>
                <c:pt idx="29">
                  <c:v>6.7541097197398017</c:v>
                </c:pt>
                <c:pt idx="30">
                  <c:v>6.5619771929248145</c:v>
                </c:pt>
                <c:pt idx="31">
                  <c:v>7.1379648027413509</c:v>
                </c:pt>
                <c:pt idx="32">
                  <c:v>7.0425835695260872</c:v>
                </c:pt>
                <c:pt idx="33">
                  <c:v>7.8171843638106324</c:v>
                </c:pt>
                <c:pt idx="34">
                  <c:v>8.51336059968326</c:v>
                </c:pt>
                <c:pt idx="35">
                  <c:v>7.1464404583714156</c:v>
                </c:pt>
                <c:pt idx="36">
                  <c:v>7.233863193978209</c:v>
                </c:pt>
                <c:pt idx="37">
                  <c:v>8.0745713035603401</c:v>
                </c:pt>
                <c:pt idx="38">
                  <c:v>7.9075082778784775</c:v>
                </c:pt>
                <c:pt idx="39">
                  <c:v>9.0344711389019352</c:v>
                </c:pt>
                <c:pt idx="40">
                  <c:v>9.6169231160866389</c:v>
                </c:pt>
                <c:pt idx="41">
                  <c:v>10.040709460301812</c:v>
                </c:pt>
                <c:pt idx="42">
                  <c:v>9.5690530775258722</c:v>
                </c:pt>
                <c:pt idx="43">
                  <c:v>8.9635910294974437</c:v>
                </c:pt>
                <c:pt idx="44">
                  <c:v>9.7571200380717329</c:v>
                </c:pt>
                <c:pt idx="45">
                  <c:v>10.312186799968678</c:v>
                </c:pt>
              </c:numCache>
            </c:numRef>
          </c:yVal>
        </c:ser>
        <c:axId val="126545920"/>
        <c:axId val="126547840"/>
      </c:scatterChart>
      <c:valAx>
        <c:axId val="126545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6547840"/>
        <c:crosses val="autoZero"/>
        <c:crossBetween val="midCat"/>
      </c:valAx>
      <c:valAx>
        <c:axId val="126547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  <c:layout/>
        </c:title>
        <c:numFmt formatCode="0.0_);[Red]\(0.0\)" sourceLinked="1"/>
        <c:tickLblPos val="nextTo"/>
        <c:crossAx val="126545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本格焼酎!$B$27:$B$72</c:f>
              <c:numCache>
                <c:formatCode>General</c:formatCode>
                <c:ptCount val="46"/>
                <c:pt idx="0">
                  <c:v>-1.2197453545484507</c:v>
                </c:pt>
                <c:pt idx="1">
                  <c:v>0.58335898781395201</c:v>
                </c:pt>
                <c:pt idx="2">
                  <c:v>0.97865692502375623</c:v>
                </c:pt>
                <c:pt idx="3">
                  <c:v>1.7858633210150288</c:v>
                </c:pt>
                <c:pt idx="4">
                  <c:v>1.4922795213071964</c:v>
                </c:pt>
                <c:pt idx="5">
                  <c:v>2.1381470639744151</c:v>
                </c:pt>
                <c:pt idx="6">
                  <c:v>2.2819514795496758</c:v>
                </c:pt>
                <c:pt idx="7">
                  <c:v>2.9537890568451957</c:v>
                </c:pt>
                <c:pt idx="8">
                  <c:v>3.1820456116845719</c:v>
                </c:pt>
                <c:pt idx="9">
                  <c:v>3.6693421750991746</c:v>
                </c:pt>
                <c:pt idx="10">
                  <c:v>3.2501301428408738</c:v>
                </c:pt>
                <c:pt idx="11">
                  <c:v>2.8629115998392081</c:v>
                </c:pt>
                <c:pt idx="12">
                  <c:v>3.9436646985410562</c:v>
                </c:pt>
                <c:pt idx="13">
                  <c:v>3.2329952815431255</c:v>
                </c:pt>
                <c:pt idx="14">
                  <c:v>2.8043939088135517</c:v>
                </c:pt>
                <c:pt idx="15">
                  <c:v>3.3174076056600796</c:v>
                </c:pt>
                <c:pt idx="16">
                  <c:v>4.3777252347871354</c:v>
                </c:pt>
                <c:pt idx="17">
                  <c:v>4.4682092921150343</c:v>
                </c:pt>
                <c:pt idx="18">
                  <c:v>4.7968597601237093</c:v>
                </c:pt>
                <c:pt idx="19">
                  <c:v>5.2978876921487057</c:v>
                </c:pt>
                <c:pt idx="20">
                  <c:v>5.3121042903886178</c:v>
                </c:pt>
                <c:pt idx="21">
                  <c:v>4.5986003349780873</c:v>
                </c:pt>
                <c:pt idx="22">
                  <c:v>4.9134587774465217</c:v>
                </c:pt>
                <c:pt idx="23">
                  <c:v>5.7787567258716876</c:v>
                </c:pt>
                <c:pt idx="24">
                  <c:v>5.9777029969699669</c:v>
                </c:pt>
                <c:pt idx="25">
                  <c:v>5.92215588666825</c:v>
                </c:pt>
                <c:pt idx="26">
                  <c:v>5.7144483708539298</c:v>
                </c:pt>
                <c:pt idx="27">
                  <c:v>6.1392833724123506</c:v>
                </c:pt>
                <c:pt idx="28">
                  <c:v>6.1619970976645533</c:v>
                </c:pt>
                <c:pt idx="29">
                  <c:v>6.7541097197398017</c:v>
                </c:pt>
                <c:pt idx="30">
                  <c:v>6.5619771929248145</c:v>
                </c:pt>
                <c:pt idx="31">
                  <c:v>7.1379648027413509</c:v>
                </c:pt>
                <c:pt idx="32">
                  <c:v>7.0425835695260872</c:v>
                </c:pt>
                <c:pt idx="33">
                  <c:v>7.8171843638106324</c:v>
                </c:pt>
                <c:pt idx="34">
                  <c:v>8.51336059968326</c:v>
                </c:pt>
                <c:pt idx="35">
                  <c:v>7.1464404583714156</c:v>
                </c:pt>
                <c:pt idx="36">
                  <c:v>7.233863193978209</c:v>
                </c:pt>
                <c:pt idx="37">
                  <c:v>8.0745713035603401</c:v>
                </c:pt>
                <c:pt idx="38">
                  <c:v>7.9075082778784775</c:v>
                </c:pt>
                <c:pt idx="39">
                  <c:v>9.0344711389019352</c:v>
                </c:pt>
                <c:pt idx="40">
                  <c:v>9.6169231160866389</c:v>
                </c:pt>
                <c:pt idx="41">
                  <c:v>10.040709460301812</c:v>
                </c:pt>
                <c:pt idx="42">
                  <c:v>9.5690530775258722</c:v>
                </c:pt>
                <c:pt idx="43">
                  <c:v>8.9635910294974437</c:v>
                </c:pt>
                <c:pt idx="44">
                  <c:v>9.7571200380717329</c:v>
                </c:pt>
                <c:pt idx="45">
                  <c:v>10.312186799968678</c:v>
                </c:pt>
              </c:numCache>
            </c:numRef>
          </c:yVal>
        </c:ser>
        <c:axId val="126452096"/>
        <c:axId val="126454016"/>
      </c:scatterChart>
      <c:valAx>
        <c:axId val="12645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  <c:layout/>
        </c:title>
        <c:numFmt formatCode="General" sourceLinked="1"/>
        <c:tickLblPos val="nextTo"/>
        <c:crossAx val="126454016"/>
        <c:crosses val="autoZero"/>
        <c:crossBetween val="midCat"/>
      </c:valAx>
      <c:valAx>
        <c:axId val="126454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  <c:layout/>
        </c:title>
        <c:numFmt formatCode="0.0_);[Red]\(0.0\)" sourceLinked="1"/>
        <c:tickLblPos val="nextTo"/>
        <c:crossAx val="126452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本格焼酎!$B$27:$B$72</c:f>
              <c:numCache>
                <c:formatCode>General</c:formatCode>
                <c:ptCount val="46"/>
                <c:pt idx="0">
                  <c:v>-1.2197453545484507</c:v>
                </c:pt>
                <c:pt idx="1">
                  <c:v>0.58335898781395201</c:v>
                </c:pt>
                <c:pt idx="2">
                  <c:v>0.97865692502375623</c:v>
                </c:pt>
                <c:pt idx="3">
                  <c:v>1.7858633210150288</c:v>
                </c:pt>
                <c:pt idx="4">
                  <c:v>1.4922795213071964</c:v>
                </c:pt>
                <c:pt idx="5">
                  <c:v>2.1381470639744151</c:v>
                </c:pt>
                <c:pt idx="6">
                  <c:v>2.2819514795496758</c:v>
                </c:pt>
                <c:pt idx="7">
                  <c:v>2.9537890568451957</c:v>
                </c:pt>
                <c:pt idx="8">
                  <c:v>3.1820456116845719</c:v>
                </c:pt>
                <c:pt idx="9">
                  <c:v>3.6693421750991746</c:v>
                </c:pt>
                <c:pt idx="10">
                  <c:v>3.2501301428408738</c:v>
                </c:pt>
                <c:pt idx="11">
                  <c:v>2.8629115998392081</c:v>
                </c:pt>
                <c:pt idx="12">
                  <c:v>3.9436646985410562</c:v>
                </c:pt>
                <c:pt idx="13">
                  <c:v>3.2329952815431255</c:v>
                </c:pt>
                <c:pt idx="14">
                  <c:v>2.8043939088135517</c:v>
                </c:pt>
                <c:pt idx="15">
                  <c:v>3.3174076056600796</c:v>
                </c:pt>
                <c:pt idx="16">
                  <c:v>4.3777252347871354</c:v>
                </c:pt>
                <c:pt idx="17">
                  <c:v>4.4682092921150343</c:v>
                </c:pt>
                <c:pt idx="18">
                  <c:v>4.7968597601237093</c:v>
                </c:pt>
                <c:pt idx="19">
                  <c:v>5.2978876921487057</c:v>
                </c:pt>
                <c:pt idx="20">
                  <c:v>5.3121042903886178</c:v>
                </c:pt>
                <c:pt idx="21">
                  <c:v>4.5986003349780873</c:v>
                </c:pt>
                <c:pt idx="22">
                  <c:v>4.9134587774465217</c:v>
                </c:pt>
                <c:pt idx="23">
                  <c:v>5.7787567258716876</c:v>
                </c:pt>
                <c:pt idx="24">
                  <c:v>5.9777029969699669</c:v>
                </c:pt>
                <c:pt idx="25">
                  <c:v>5.92215588666825</c:v>
                </c:pt>
                <c:pt idx="26">
                  <c:v>5.7144483708539298</c:v>
                </c:pt>
                <c:pt idx="27">
                  <c:v>6.1392833724123506</c:v>
                </c:pt>
                <c:pt idx="28">
                  <c:v>6.1619970976645533</c:v>
                </c:pt>
                <c:pt idx="29">
                  <c:v>6.7541097197398017</c:v>
                </c:pt>
                <c:pt idx="30">
                  <c:v>6.5619771929248145</c:v>
                </c:pt>
                <c:pt idx="31">
                  <c:v>7.1379648027413509</c:v>
                </c:pt>
                <c:pt idx="32">
                  <c:v>7.0425835695260872</c:v>
                </c:pt>
                <c:pt idx="33">
                  <c:v>7.8171843638106324</c:v>
                </c:pt>
                <c:pt idx="34">
                  <c:v>8.51336059968326</c:v>
                </c:pt>
                <c:pt idx="35">
                  <c:v>7.1464404583714156</c:v>
                </c:pt>
                <c:pt idx="36">
                  <c:v>7.233863193978209</c:v>
                </c:pt>
                <c:pt idx="37">
                  <c:v>8.0745713035603401</c:v>
                </c:pt>
                <c:pt idx="38">
                  <c:v>7.9075082778784775</c:v>
                </c:pt>
                <c:pt idx="39">
                  <c:v>9.0344711389019352</c:v>
                </c:pt>
                <c:pt idx="40">
                  <c:v>9.6169231160866389</c:v>
                </c:pt>
                <c:pt idx="41">
                  <c:v>10.040709460301812</c:v>
                </c:pt>
                <c:pt idx="42">
                  <c:v>9.5690530775258722</c:v>
                </c:pt>
                <c:pt idx="43">
                  <c:v>8.9635910294974437</c:v>
                </c:pt>
                <c:pt idx="44">
                  <c:v>9.7571200380717329</c:v>
                </c:pt>
                <c:pt idx="45">
                  <c:v>10.312186799968678</c:v>
                </c:pt>
              </c:numCache>
            </c:numRef>
          </c:yVal>
        </c:ser>
        <c:axId val="126567168"/>
        <c:axId val="126569088"/>
      </c:scatterChart>
      <c:valAx>
        <c:axId val="126567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  <c:layout/>
        </c:title>
        <c:numFmt formatCode="General" sourceLinked="1"/>
        <c:tickLblPos val="nextTo"/>
        <c:crossAx val="126569088"/>
        <c:crosses val="autoZero"/>
        <c:crossBetween val="midCat"/>
      </c:valAx>
      <c:valAx>
        <c:axId val="126569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  <c:layout/>
        </c:title>
        <c:numFmt formatCode="0.0_);[Red]\(0.0\)" sourceLinked="1"/>
        <c:tickLblPos val="nextTo"/>
        <c:crossAx val="126567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ウイスキー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元データ!$H$4:$H$49</c:f>
              <c:numCache>
                <c:formatCode>0.0_);[Red]\(0.0\)</c:formatCode>
                <c:ptCount val="46"/>
                <c:pt idx="0">
                  <c:v>3.2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2.9</c:v>
                </c:pt>
                <c:pt idx="4">
                  <c:v>2</c:v>
                </c:pt>
                <c:pt idx="5">
                  <c:v>2.5</c:v>
                </c:pt>
                <c:pt idx="6">
                  <c:v>2</c:v>
                </c:pt>
                <c:pt idx="7">
                  <c:v>1.9</c:v>
                </c:pt>
                <c:pt idx="8">
                  <c:v>2.1</c:v>
                </c:pt>
                <c:pt idx="9">
                  <c:v>2.2000000000000002</c:v>
                </c:pt>
                <c:pt idx="10">
                  <c:v>2.8</c:v>
                </c:pt>
                <c:pt idx="11">
                  <c:v>2.5</c:v>
                </c:pt>
                <c:pt idx="12">
                  <c:v>3</c:v>
                </c:pt>
                <c:pt idx="13">
                  <c:v>3</c:v>
                </c:pt>
                <c:pt idx="14">
                  <c:v>7.7</c:v>
                </c:pt>
                <c:pt idx="15">
                  <c:v>3.2</c:v>
                </c:pt>
                <c:pt idx="16">
                  <c:v>8.4</c:v>
                </c:pt>
                <c:pt idx="17">
                  <c:v>1.8</c:v>
                </c:pt>
                <c:pt idx="18">
                  <c:v>2.2999999999999998</c:v>
                </c:pt>
                <c:pt idx="19">
                  <c:v>1.4</c:v>
                </c:pt>
                <c:pt idx="20">
                  <c:v>1.8</c:v>
                </c:pt>
                <c:pt idx="21">
                  <c:v>2.1</c:v>
                </c:pt>
                <c:pt idx="22">
                  <c:v>2.2999999999999998</c:v>
                </c:pt>
                <c:pt idx="23">
                  <c:v>1.5</c:v>
                </c:pt>
                <c:pt idx="24">
                  <c:v>1.6</c:v>
                </c:pt>
                <c:pt idx="25">
                  <c:v>3.4</c:v>
                </c:pt>
                <c:pt idx="26">
                  <c:v>3.7</c:v>
                </c:pt>
                <c:pt idx="27">
                  <c:v>2.4</c:v>
                </c:pt>
                <c:pt idx="28">
                  <c:v>1.6</c:v>
                </c:pt>
                <c:pt idx="29">
                  <c:v>2.4</c:v>
                </c:pt>
                <c:pt idx="30">
                  <c:v>1.5</c:v>
                </c:pt>
                <c:pt idx="31">
                  <c:v>1.7</c:v>
                </c:pt>
                <c:pt idx="32">
                  <c:v>1.7</c:v>
                </c:pt>
                <c:pt idx="33">
                  <c:v>2.2000000000000002</c:v>
                </c:pt>
                <c:pt idx="34">
                  <c:v>1.4</c:v>
                </c:pt>
                <c:pt idx="35">
                  <c:v>1.4</c:v>
                </c:pt>
                <c:pt idx="36">
                  <c:v>1.6</c:v>
                </c:pt>
                <c:pt idx="37">
                  <c:v>1.5</c:v>
                </c:pt>
                <c:pt idx="38">
                  <c:v>1.5</c:v>
                </c:pt>
                <c:pt idx="39">
                  <c:v>2.7</c:v>
                </c:pt>
                <c:pt idx="40">
                  <c:v>1.3</c:v>
                </c:pt>
                <c:pt idx="41">
                  <c:v>1.5</c:v>
                </c:pt>
                <c:pt idx="42">
                  <c:v>1.8</c:v>
                </c:pt>
                <c:pt idx="43">
                  <c:v>2.2000000000000002</c:v>
                </c:pt>
                <c:pt idx="44">
                  <c:v>2.1</c:v>
                </c:pt>
                <c:pt idx="45">
                  <c:v>1.3</c:v>
                </c:pt>
              </c:numCache>
            </c:numRef>
          </c:yVal>
        </c:ser>
        <c:ser>
          <c:idx val="1"/>
          <c:order val="1"/>
          <c:tx>
            <c:v>予測値: 果実酒</c:v>
          </c:tx>
          <c:spPr>
            <a:ln w="28575">
              <a:noFill/>
            </a:ln>
          </c:spPr>
          <c:xVal>
            <c:numRef>
              <c:f>元データ!$J$4:$J$49</c:f>
              <c:numCache>
                <c:formatCode>0.0_);[Red]\(0.0\)</c:formatCode>
                <c:ptCount val="46"/>
                <c:pt idx="0">
                  <c:v>1.3</c:v>
                </c:pt>
                <c:pt idx="1">
                  <c:v>1.3</c:v>
                </c:pt>
                <c:pt idx="2">
                  <c:v>1</c:v>
                </c:pt>
                <c:pt idx="3">
                  <c:v>1.4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0.9</c:v>
                </c:pt>
                <c:pt idx="11">
                  <c:v>1.2</c:v>
                </c:pt>
                <c:pt idx="12">
                  <c:v>1</c:v>
                </c:pt>
                <c:pt idx="13">
                  <c:v>1</c:v>
                </c:pt>
                <c:pt idx="14">
                  <c:v>1.7</c:v>
                </c:pt>
                <c:pt idx="15">
                  <c:v>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0.6</c:v>
                </c:pt>
                <c:pt idx="21">
                  <c:v>0.9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0.9</c:v>
                </c:pt>
                <c:pt idx="26">
                  <c:v>1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0.8</c:v>
                </c:pt>
                <c:pt idx="44">
                  <c:v>0.4</c:v>
                </c:pt>
                <c:pt idx="45">
                  <c:v>0.3</c:v>
                </c:pt>
              </c:numCache>
            </c:numRef>
          </c:xVal>
          <c:yVal>
            <c:numRef>
              <c:f>単j回帰結果!$B$25:$B$70</c:f>
              <c:numCache>
                <c:formatCode>General</c:formatCode>
                <c:ptCount val="46"/>
                <c:pt idx="0">
                  <c:v>3.7924852899971975</c:v>
                </c:pt>
                <c:pt idx="1">
                  <c:v>3.7924852899971975</c:v>
                </c:pt>
                <c:pt idx="2">
                  <c:v>2.9200056038105906</c:v>
                </c:pt>
                <c:pt idx="3">
                  <c:v>4.0833118520593992</c:v>
                </c:pt>
                <c:pt idx="4">
                  <c:v>3.2108321658727932</c:v>
                </c:pt>
                <c:pt idx="5">
                  <c:v>3.2108321658727932</c:v>
                </c:pt>
                <c:pt idx="6">
                  <c:v>3.2108321658727932</c:v>
                </c:pt>
                <c:pt idx="7">
                  <c:v>2.6291790417483885</c:v>
                </c:pt>
                <c:pt idx="8">
                  <c:v>2.9200056038105906</c:v>
                </c:pt>
                <c:pt idx="9">
                  <c:v>2.9200056038105906</c:v>
                </c:pt>
                <c:pt idx="10">
                  <c:v>2.6291790417483885</c:v>
                </c:pt>
                <c:pt idx="11">
                  <c:v>3.5016587279349949</c:v>
                </c:pt>
                <c:pt idx="12">
                  <c:v>2.9200056038105906</c:v>
                </c:pt>
                <c:pt idx="13">
                  <c:v>2.9200056038105906</c:v>
                </c:pt>
                <c:pt idx="14">
                  <c:v>4.9557915382460065</c:v>
                </c:pt>
                <c:pt idx="15">
                  <c:v>2.9200056038105906</c:v>
                </c:pt>
                <c:pt idx="16">
                  <c:v>3.2108321658727932</c:v>
                </c:pt>
                <c:pt idx="17">
                  <c:v>2.3383524796861863</c:v>
                </c:pt>
                <c:pt idx="18">
                  <c:v>2.0475259176239837</c:v>
                </c:pt>
                <c:pt idx="19">
                  <c:v>1.4658727934995794</c:v>
                </c:pt>
                <c:pt idx="20">
                  <c:v>1.7566993555617816</c:v>
                </c:pt>
                <c:pt idx="21">
                  <c:v>2.6291790417483885</c:v>
                </c:pt>
                <c:pt idx="22">
                  <c:v>2.0475259176239837</c:v>
                </c:pt>
                <c:pt idx="23">
                  <c:v>1.7566993555617816</c:v>
                </c:pt>
                <c:pt idx="24">
                  <c:v>1.7566993555617816</c:v>
                </c:pt>
                <c:pt idx="25">
                  <c:v>2.6291790417483885</c:v>
                </c:pt>
                <c:pt idx="26">
                  <c:v>2.9200056038105906</c:v>
                </c:pt>
                <c:pt idx="27">
                  <c:v>2.0475259176239837</c:v>
                </c:pt>
                <c:pt idx="28">
                  <c:v>1.7566993555617816</c:v>
                </c:pt>
                <c:pt idx="29">
                  <c:v>1.4658727934995794</c:v>
                </c:pt>
                <c:pt idx="30">
                  <c:v>2.0475259176239837</c:v>
                </c:pt>
                <c:pt idx="31">
                  <c:v>1.7566993555617816</c:v>
                </c:pt>
                <c:pt idx="32">
                  <c:v>1.7566993555617816</c:v>
                </c:pt>
                <c:pt idx="33">
                  <c:v>2.0475259176239837</c:v>
                </c:pt>
                <c:pt idx="34">
                  <c:v>1.7566993555617816</c:v>
                </c:pt>
                <c:pt idx="35">
                  <c:v>1.7566993555617816</c:v>
                </c:pt>
                <c:pt idx="36">
                  <c:v>1.7566993555617816</c:v>
                </c:pt>
                <c:pt idx="37">
                  <c:v>1.4658727934995794</c:v>
                </c:pt>
                <c:pt idx="38">
                  <c:v>2.0475259176239837</c:v>
                </c:pt>
                <c:pt idx="39">
                  <c:v>2.0475259176239837</c:v>
                </c:pt>
                <c:pt idx="40">
                  <c:v>1.4658727934995794</c:v>
                </c:pt>
                <c:pt idx="41">
                  <c:v>1.4658727934995794</c:v>
                </c:pt>
                <c:pt idx="42">
                  <c:v>1.4658727934995794</c:v>
                </c:pt>
                <c:pt idx="43">
                  <c:v>2.3383524796861863</c:v>
                </c:pt>
                <c:pt idx="44">
                  <c:v>1.1750462314373773</c:v>
                </c:pt>
                <c:pt idx="45">
                  <c:v>0.88421966937517493</c:v>
                </c:pt>
              </c:numCache>
            </c:numRef>
          </c:yVal>
        </c:ser>
        <c:axId val="123764096"/>
        <c:axId val="123774464"/>
      </c:scatterChart>
      <c:valAx>
        <c:axId val="12376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ウイスキー</a:t>
                </a:r>
              </a:p>
            </c:rich>
          </c:tx>
        </c:title>
        <c:numFmt formatCode="0.0_);[Red]\(0.0\)" sourceLinked="1"/>
        <c:tickLblPos val="nextTo"/>
        <c:crossAx val="123774464"/>
        <c:crosses val="autoZero"/>
        <c:crossBetween val="midCat"/>
      </c:valAx>
      <c:valAx>
        <c:axId val="123774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果実酒</a:t>
                </a:r>
              </a:p>
            </c:rich>
          </c:tx>
        </c:title>
        <c:numFmt formatCode="0.0_);[Red]\(0.0\)" sourceLinked="1"/>
        <c:tickLblPos val="nextTo"/>
        <c:crossAx val="123764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 残差グラフ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元データ!$S$4:$S$49</c:f>
              <c:numCache>
                <c:formatCode>General</c:formatCode>
                <c:ptCount val="46"/>
                <c:pt idx="0">
                  <c:v>43.063968000000003</c:v>
                </c:pt>
                <c:pt idx="1">
                  <c:v>40.824623000000003</c:v>
                </c:pt>
                <c:pt idx="2">
                  <c:v>39.703530999999998</c:v>
                </c:pt>
                <c:pt idx="3">
                  <c:v>38.268839</c:v>
                </c:pt>
                <c:pt idx="4">
                  <c:v>39.718634999999999</c:v>
                </c:pt>
                <c:pt idx="5">
                  <c:v>38.240437</c:v>
                </c:pt>
                <c:pt idx="6">
                  <c:v>37.750298999999998</c:v>
                </c:pt>
                <c:pt idx="7">
                  <c:v>36.341813000000002</c:v>
                </c:pt>
                <c:pt idx="8">
                  <c:v>36.565725</c:v>
                </c:pt>
                <c:pt idx="9">
                  <c:v>36.391250999999997</c:v>
                </c:pt>
                <c:pt idx="10">
                  <c:v>35.857427999999999</c:v>
                </c:pt>
                <c:pt idx="11">
                  <c:v>37.902417999999997</c:v>
                </c:pt>
                <c:pt idx="12">
                  <c:v>36.651288999999998</c:v>
                </c:pt>
                <c:pt idx="13">
                  <c:v>35.605058</c:v>
                </c:pt>
                <c:pt idx="14">
                  <c:v>35.689520999999999</c:v>
                </c:pt>
                <c:pt idx="15">
                  <c:v>35.447752999999999</c:v>
                </c:pt>
                <c:pt idx="16">
                  <c:v>35.664158</c:v>
                </c:pt>
                <c:pt idx="17">
                  <c:v>36.69529</c:v>
                </c:pt>
                <c:pt idx="18">
                  <c:v>36.594681999999999</c:v>
                </c:pt>
                <c:pt idx="19">
                  <c:v>36.065218999999999</c:v>
                </c:pt>
                <c:pt idx="20">
                  <c:v>35.391227000000001</c:v>
                </c:pt>
                <c:pt idx="21">
                  <c:v>34.976978000000003</c:v>
                </c:pt>
                <c:pt idx="22">
                  <c:v>35.180188000000001</c:v>
                </c:pt>
                <c:pt idx="23">
                  <c:v>34.730283</c:v>
                </c:pt>
                <c:pt idx="24">
                  <c:v>35.004531</c:v>
                </c:pt>
                <c:pt idx="25">
                  <c:v>35.021365000000003</c:v>
                </c:pt>
                <c:pt idx="26">
                  <c:v>34.686297000000003</c:v>
                </c:pt>
                <c:pt idx="27">
                  <c:v>34.691279000000002</c:v>
                </c:pt>
                <c:pt idx="28">
                  <c:v>34.685333</c:v>
                </c:pt>
                <c:pt idx="29">
                  <c:v>34.226033999999999</c:v>
                </c:pt>
                <c:pt idx="30">
                  <c:v>35.503869000000002</c:v>
                </c:pt>
                <c:pt idx="31">
                  <c:v>35.472296999999998</c:v>
                </c:pt>
                <c:pt idx="32">
                  <c:v>34.661754999999999</c:v>
                </c:pt>
                <c:pt idx="33">
                  <c:v>34.396560000000001</c:v>
                </c:pt>
                <c:pt idx="34">
                  <c:v>34.186121</c:v>
                </c:pt>
                <c:pt idx="35">
                  <c:v>34.065761000000002</c:v>
                </c:pt>
                <c:pt idx="36">
                  <c:v>34.340148999999997</c:v>
                </c:pt>
                <c:pt idx="37">
                  <c:v>33.841659999999997</c:v>
                </c:pt>
                <c:pt idx="38">
                  <c:v>33.559705000000001</c:v>
                </c:pt>
                <c:pt idx="39">
                  <c:v>33.606785000000002</c:v>
                </c:pt>
                <c:pt idx="40">
                  <c:v>33.249366999999999</c:v>
                </c:pt>
                <c:pt idx="41">
                  <c:v>32.744838999999999</c:v>
                </c:pt>
                <c:pt idx="42">
                  <c:v>32.789828</c:v>
                </c:pt>
                <c:pt idx="43">
                  <c:v>33.238194</c:v>
                </c:pt>
                <c:pt idx="44">
                  <c:v>31.911090000000002</c:v>
                </c:pt>
                <c:pt idx="45">
                  <c:v>31.560148000000002</c:v>
                </c:pt>
              </c:numCache>
            </c:numRef>
          </c:xVal>
          <c:yVal>
            <c:numRef>
              <c:f>本格しょうちゅう緯度経度!$C$26:$C$71</c:f>
              <c:numCache>
                <c:formatCode>General</c:formatCode>
                <c:ptCount val="46"/>
                <c:pt idx="0">
                  <c:v>2.2404626803275902</c:v>
                </c:pt>
                <c:pt idx="1">
                  <c:v>2.5609273963595656</c:v>
                </c:pt>
                <c:pt idx="2">
                  <c:v>2.746445967863727</c:v>
                </c:pt>
                <c:pt idx="3">
                  <c:v>2.5196168968228934</c:v>
                </c:pt>
                <c:pt idx="4">
                  <c:v>1.3019206348787238</c:v>
                </c:pt>
                <c:pt idx="5">
                  <c:v>0.63907644492991844</c:v>
                </c:pt>
                <c:pt idx="6">
                  <c:v>2.6615226103345604</c:v>
                </c:pt>
                <c:pt idx="7">
                  <c:v>0.7835915639744031</c:v>
                </c:pt>
                <c:pt idx="8">
                  <c:v>9.3780247921577686E-2</c:v>
                </c:pt>
                <c:pt idx="9">
                  <c:v>-1.1210070487176922</c:v>
                </c:pt>
                <c:pt idx="10">
                  <c:v>-0.86490913555118132</c:v>
                </c:pt>
                <c:pt idx="11">
                  <c:v>-0.22510027287085554</c:v>
                </c:pt>
                <c:pt idx="12">
                  <c:v>-5.9906607847605819E-2</c:v>
                </c:pt>
                <c:pt idx="13">
                  <c:v>-0.13524808258198373</c:v>
                </c:pt>
                <c:pt idx="14">
                  <c:v>0.47803884693041709</c:v>
                </c:pt>
                <c:pt idx="15">
                  <c:v>-0.76229835604916341</c:v>
                </c:pt>
                <c:pt idx="16">
                  <c:v>7.600164347445304E-2</c:v>
                </c:pt>
                <c:pt idx="17">
                  <c:v>-0.94853184021608294</c:v>
                </c:pt>
                <c:pt idx="18">
                  <c:v>-1.0038704285689901</c:v>
                </c:pt>
                <c:pt idx="19">
                  <c:v>-0.86679576547957726</c:v>
                </c:pt>
                <c:pt idx="20">
                  <c:v>-1.5230088540530771</c:v>
                </c:pt>
                <c:pt idx="21">
                  <c:v>-0.24682366093355501</c:v>
                </c:pt>
                <c:pt idx="22">
                  <c:v>-1.6261587263527217</c:v>
                </c:pt>
                <c:pt idx="23">
                  <c:v>-1.7482771918185223</c:v>
                </c:pt>
                <c:pt idx="24">
                  <c:v>-2.0545774198830857</c:v>
                </c:pt>
                <c:pt idx="25">
                  <c:v>-1.7060191441482173</c:v>
                </c:pt>
                <c:pt idx="26">
                  <c:v>-1.1885755393253277</c:v>
                </c:pt>
                <c:pt idx="27">
                  <c:v>-1.9630449343570344</c:v>
                </c:pt>
                <c:pt idx="28">
                  <c:v>-2.1245752307588135</c:v>
                </c:pt>
                <c:pt idx="29">
                  <c:v>-1.9915315426039886</c:v>
                </c:pt>
                <c:pt idx="30">
                  <c:v>-1.0747883874934754</c:v>
                </c:pt>
                <c:pt idx="31">
                  <c:v>-0.21334107449481188</c:v>
                </c:pt>
                <c:pt idx="32">
                  <c:v>-1.8329036610533818</c:v>
                </c:pt>
                <c:pt idx="33">
                  <c:v>-1.7331749439102735</c:v>
                </c:pt>
                <c:pt idx="34">
                  <c:v>-2.2524043993388121</c:v>
                </c:pt>
                <c:pt idx="35">
                  <c:v>-1.6869256816679128</c:v>
                </c:pt>
                <c:pt idx="36">
                  <c:v>-2.22793744899902</c:v>
                </c:pt>
                <c:pt idx="37">
                  <c:v>-2.8353695905311325</c:v>
                </c:pt>
                <c:pt idx="38">
                  <c:v>-2.5666824396738006</c:v>
                </c:pt>
                <c:pt idx="39">
                  <c:v>-1.0794656726780936</c:v>
                </c:pt>
                <c:pt idx="40">
                  <c:v>-2.4115017760676833</c:v>
                </c:pt>
                <c:pt idx="41">
                  <c:v>-2.2737200136216389</c:v>
                </c:pt>
                <c:pt idx="42">
                  <c:v>0.80348424728344447</c:v>
                </c:pt>
                <c:pt idx="43">
                  <c:v>1.4733059569705009</c:v>
                </c:pt>
                <c:pt idx="44">
                  <c:v>10.245664933742027</c:v>
                </c:pt>
                <c:pt idx="45">
                  <c:v>15.724634799833368</c:v>
                </c:pt>
              </c:numCache>
            </c:numRef>
          </c:yVal>
        </c:ser>
        <c:axId val="123787904"/>
        <c:axId val="123941632"/>
      </c:scatterChart>
      <c:valAx>
        <c:axId val="12378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緯度</a:t>
                </a:r>
              </a:p>
            </c:rich>
          </c:tx>
        </c:title>
        <c:numFmt formatCode="General" sourceLinked="1"/>
        <c:tickLblPos val="nextTo"/>
        <c:crossAx val="123941632"/>
        <c:crosses val="autoZero"/>
        <c:crossBetween val="midCat"/>
      </c:valAx>
      <c:valAx>
        <c:axId val="123941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</c:title>
        <c:numFmt formatCode="General" sourceLinked="1"/>
        <c:tickLblPos val="nextTo"/>
        <c:crossAx val="12378790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</c:title>
    <c:plotArea>
      <c:layout>
        <c:manualLayout>
          <c:layoutTarget val="inner"/>
          <c:xMode val="edge"/>
          <c:yMode val="edge"/>
          <c:x val="0.12377971174655802"/>
          <c:y val="0.19865316835395569"/>
          <c:w val="0.84440152875627372"/>
          <c:h val="0.616312818040602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本格しょうちゅう緯度経度!$C$26:$C$71</c:f>
              <c:numCache>
                <c:formatCode>General</c:formatCode>
                <c:ptCount val="46"/>
                <c:pt idx="0">
                  <c:v>2.2404626803275902</c:v>
                </c:pt>
                <c:pt idx="1">
                  <c:v>2.5609273963595656</c:v>
                </c:pt>
                <c:pt idx="2">
                  <c:v>2.746445967863727</c:v>
                </c:pt>
                <c:pt idx="3">
                  <c:v>2.5196168968228934</c:v>
                </c:pt>
                <c:pt idx="4">
                  <c:v>1.3019206348787238</c:v>
                </c:pt>
                <c:pt idx="5">
                  <c:v>0.63907644492991844</c:v>
                </c:pt>
                <c:pt idx="6">
                  <c:v>2.6615226103345604</c:v>
                </c:pt>
                <c:pt idx="7">
                  <c:v>0.7835915639744031</c:v>
                </c:pt>
                <c:pt idx="8">
                  <c:v>9.3780247921577686E-2</c:v>
                </c:pt>
                <c:pt idx="9">
                  <c:v>-1.1210070487176922</c:v>
                </c:pt>
                <c:pt idx="10">
                  <c:v>-0.86490913555118132</c:v>
                </c:pt>
                <c:pt idx="11">
                  <c:v>-0.22510027287085554</c:v>
                </c:pt>
                <c:pt idx="12">
                  <c:v>-5.9906607847605819E-2</c:v>
                </c:pt>
                <c:pt idx="13">
                  <c:v>-0.13524808258198373</c:v>
                </c:pt>
                <c:pt idx="14">
                  <c:v>0.47803884693041709</c:v>
                </c:pt>
                <c:pt idx="15">
                  <c:v>-0.76229835604916341</c:v>
                </c:pt>
                <c:pt idx="16">
                  <c:v>7.600164347445304E-2</c:v>
                </c:pt>
                <c:pt idx="17">
                  <c:v>-0.94853184021608294</c:v>
                </c:pt>
                <c:pt idx="18">
                  <c:v>-1.0038704285689901</c:v>
                </c:pt>
                <c:pt idx="19">
                  <c:v>-0.86679576547957726</c:v>
                </c:pt>
                <c:pt idx="20">
                  <c:v>-1.5230088540530771</c:v>
                </c:pt>
                <c:pt idx="21">
                  <c:v>-0.24682366093355501</c:v>
                </c:pt>
                <c:pt idx="22">
                  <c:v>-1.6261587263527217</c:v>
                </c:pt>
                <c:pt idx="23">
                  <c:v>-1.7482771918185223</c:v>
                </c:pt>
                <c:pt idx="24">
                  <c:v>-2.0545774198830857</c:v>
                </c:pt>
                <c:pt idx="25">
                  <c:v>-1.7060191441482173</c:v>
                </c:pt>
                <c:pt idx="26">
                  <c:v>-1.1885755393253277</c:v>
                </c:pt>
                <c:pt idx="27">
                  <c:v>-1.9630449343570344</c:v>
                </c:pt>
                <c:pt idx="28">
                  <c:v>-2.1245752307588135</c:v>
                </c:pt>
                <c:pt idx="29">
                  <c:v>-1.9915315426039886</c:v>
                </c:pt>
                <c:pt idx="30">
                  <c:v>-1.0747883874934754</c:v>
                </c:pt>
                <c:pt idx="31">
                  <c:v>-0.21334107449481188</c:v>
                </c:pt>
                <c:pt idx="32">
                  <c:v>-1.8329036610533818</c:v>
                </c:pt>
                <c:pt idx="33">
                  <c:v>-1.7331749439102735</c:v>
                </c:pt>
                <c:pt idx="34">
                  <c:v>-2.2524043993388121</c:v>
                </c:pt>
                <c:pt idx="35">
                  <c:v>-1.6869256816679128</c:v>
                </c:pt>
                <c:pt idx="36">
                  <c:v>-2.22793744899902</c:v>
                </c:pt>
                <c:pt idx="37">
                  <c:v>-2.8353695905311325</c:v>
                </c:pt>
                <c:pt idx="38">
                  <c:v>-2.5666824396738006</c:v>
                </c:pt>
                <c:pt idx="39">
                  <c:v>-1.0794656726780936</c:v>
                </c:pt>
                <c:pt idx="40">
                  <c:v>-2.4115017760676833</c:v>
                </c:pt>
                <c:pt idx="41">
                  <c:v>-2.2737200136216389</c:v>
                </c:pt>
                <c:pt idx="42">
                  <c:v>0.80348424728344447</c:v>
                </c:pt>
                <c:pt idx="43">
                  <c:v>1.4733059569705009</c:v>
                </c:pt>
                <c:pt idx="44">
                  <c:v>10.245664933742027</c:v>
                </c:pt>
                <c:pt idx="45">
                  <c:v>15.724634799833368</c:v>
                </c:pt>
              </c:numCache>
            </c:numRef>
          </c:yVal>
        </c:ser>
        <c:axId val="123966592"/>
        <c:axId val="123968512"/>
      </c:scatterChart>
      <c:valAx>
        <c:axId val="12396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crossAx val="123968512"/>
        <c:crosses val="autoZero"/>
        <c:crossBetween val="midCat"/>
      </c:valAx>
      <c:valAx>
        <c:axId val="123968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</c:title>
        <c:numFmt formatCode="General" sourceLinked="1"/>
        <c:tickLblPos val="nextTo"/>
        <c:crossAx val="1239665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残差グラフ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本格焼酎経度!$C$25:$C$70</c:f>
              <c:numCache>
                <c:formatCode>General</c:formatCode>
                <c:ptCount val="46"/>
                <c:pt idx="0">
                  <c:v>-2.5889032766562625E-2</c:v>
                </c:pt>
                <c:pt idx="1">
                  <c:v>1.2038009141494457</c:v>
                </c:pt>
                <c:pt idx="2">
                  <c:v>2.0229193566060162</c:v>
                </c:pt>
                <c:pt idx="3">
                  <c:v>2.4056449187880959</c:v>
                </c:pt>
                <c:pt idx="4">
                  <c:v>0.3095829596800117</c:v>
                </c:pt>
                <c:pt idx="5">
                  <c:v>0.41187623812041929</c:v>
                </c:pt>
                <c:pt idx="6">
                  <c:v>2.6923284327055965</c:v>
                </c:pt>
                <c:pt idx="7">
                  <c:v>1.4762762501479956</c:v>
                </c:pt>
                <c:pt idx="8">
                  <c:v>0.54010109202609735</c:v>
                </c:pt>
                <c:pt idx="9">
                  <c:v>-0.7970275975358363</c:v>
                </c:pt>
                <c:pt idx="10">
                  <c:v>-0.14160267572064233</c:v>
                </c:pt>
                <c:pt idx="11">
                  <c:v>-0.62616670758476678</c:v>
                </c:pt>
                <c:pt idx="12">
                  <c:v>-7.8226219209153847E-2</c:v>
                </c:pt>
                <c:pt idx="13">
                  <c:v>0.82576292157579889</c:v>
                </c:pt>
                <c:pt idx="14">
                  <c:v>1.2915200519989014</c:v>
                </c:pt>
                <c:pt idx="15">
                  <c:v>0.15342632081364505</c:v>
                </c:pt>
                <c:pt idx="16">
                  <c:v>0.62164865491598409</c:v>
                </c:pt>
                <c:pt idx="17">
                  <c:v>-1.2293255598140349</c:v>
                </c:pt>
                <c:pt idx="18">
                  <c:v>-1.3829538266922468</c:v>
                </c:pt>
                <c:pt idx="19">
                  <c:v>-1.09576616520408</c:v>
                </c:pt>
                <c:pt idx="20">
                  <c:v>-1.3080534507463879</c:v>
                </c:pt>
                <c:pt idx="21">
                  <c:v>0.57807501610540424</c:v>
                </c:pt>
                <c:pt idx="22">
                  <c:v>-1.2653479370152581</c:v>
                </c:pt>
                <c:pt idx="23">
                  <c:v>-1.2735470542083136</c:v>
                </c:pt>
                <c:pt idx="24">
                  <c:v>-1.8691767767596987</c:v>
                </c:pt>
                <c:pt idx="25">
                  <c:v>-1.5567706747193339</c:v>
                </c:pt>
                <c:pt idx="26">
                  <c:v>-0.93939445370102703</c:v>
                </c:pt>
                <c:pt idx="27">
                  <c:v>-1.8000921827371226</c:v>
                </c:pt>
                <c:pt idx="28">
                  <c:v>-1.7969366443764501</c:v>
                </c:pt>
                <c:pt idx="29">
                  <c:v>-1.612110410309052</c:v>
                </c:pt>
                <c:pt idx="30">
                  <c:v>-1.5321926718037329</c:v>
                </c:pt>
                <c:pt idx="31">
                  <c:v>-0.95156346124078617</c:v>
                </c:pt>
                <c:pt idx="32">
                  <c:v>-1.967047223295924</c:v>
                </c:pt>
                <c:pt idx="33">
                  <c:v>-2.1091505643421895</c:v>
                </c:pt>
                <c:pt idx="34">
                  <c:v>-2.7751466525193651</c:v>
                </c:pt>
                <c:pt idx="35">
                  <c:v>-1.3831337044261973</c:v>
                </c:pt>
                <c:pt idx="36">
                  <c:v>-2.1826067645187575</c:v>
                </c:pt>
                <c:pt idx="37">
                  <c:v>-2.8723793227771379</c:v>
                </c:pt>
                <c:pt idx="38">
                  <c:v>-2.2793918119879377</c:v>
                </c:pt>
                <c:pt idx="39">
                  <c:v>-1.5899807781729969</c:v>
                </c:pt>
                <c:pt idx="40">
                  <c:v>-2.7825178004700204</c:v>
                </c:pt>
                <c:pt idx="41">
                  <c:v>-2.5116975105736516</c:v>
                </c:pt>
                <c:pt idx="42">
                  <c:v>0.76043032692865076</c:v>
                </c:pt>
                <c:pt idx="43">
                  <c:v>1.4348914925883154</c:v>
                </c:pt>
                <c:pt idx="44">
                  <c:v>10.78873051578443</c:v>
                </c:pt>
                <c:pt idx="45">
                  <c:v>16.218180172293629</c:v>
                </c:pt>
              </c:numCache>
            </c:numRef>
          </c:yVal>
        </c:ser>
        <c:axId val="124042624"/>
        <c:axId val="124061184"/>
      </c:scatterChart>
      <c:valAx>
        <c:axId val="12404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crossAx val="124061184"/>
        <c:crosses val="autoZero"/>
        <c:crossBetween val="midCat"/>
      </c:valAx>
      <c:valAx>
        <c:axId val="124061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</c:title>
        <c:numFmt formatCode="General" sourceLinked="1"/>
        <c:tickLblPos val="nextTo"/>
        <c:crossAx val="1240426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経度 観測値グラフ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元データ!$E$4:$E$49</c:f>
              <c:numCache>
                <c:formatCode>0.0_);[Red]\(0.0\)</c:formatCode>
                <c:ptCount val="46"/>
                <c:pt idx="0">
                  <c:v>1.4</c:v>
                </c:pt>
                <c:pt idx="1">
                  <c:v>3.1</c:v>
                </c:pt>
                <c:pt idx="2">
                  <c:v>3.6</c:v>
                </c:pt>
                <c:pt idx="3">
                  <c:v>4.2</c:v>
                </c:pt>
                <c:pt idx="4">
                  <c:v>2.7</c:v>
                </c:pt>
                <c:pt idx="5">
                  <c:v>2.6</c:v>
                </c:pt>
                <c:pt idx="6">
                  <c:v>4.8</c:v>
                </c:pt>
                <c:pt idx="7">
                  <c:v>3.6</c:v>
                </c:pt>
                <c:pt idx="8">
                  <c:v>3.1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3.8</c:v>
                </c:pt>
                <c:pt idx="13">
                  <c:v>3.2</c:v>
                </c:pt>
                <c:pt idx="14">
                  <c:v>4</c:v>
                </c:pt>
                <c:pt idx="15">
                  <c:v>2.9</c:v>
                </c:pt>
                <c:pt idx="16">
                  <c:v>4.2</c:v>
                </c:pt>
                <c:pt idx="17">
                  <c:v>3.4</c:v>
                </c:pt>
                <c:pt idx="18">
                  <c:v>3.7</c:v>
                </c:pt>
                <c:pt idx="19">
                  <c:v>4.3</c:v>
                </c:pt>
                <c:pt idx="20">
                  <c:v>3.7</c:v>
                </c:pt>
                <c:pt idx="21">
                  <c:v>4.3</c:v>
                </c:pt>
                <c:pt idx="22">
                  <c:v>3.6</c:v>
                </c:pt>
                <c:pt idx="23">
                  <c:v>3.9</c:v>
                </c:pt>
                <c:pt idx="24">
                  <c:v>3.8</c:v>
                </c:pt>
                <c:pt idx="25">
                  <c:v>4.2</c:v>
                </c:pt>
                <c:pt idx="26">
                  <c:v>5</c:v>
                </c:pt>
                <c:pt idx="27">
                  <c:v>4.4000000000000004</c:v>
                </c:pt>
                <c:pt idx="28">
                  <c:v>3.9</c:v>
                </c:pt>
                <c:pt idx="29">
                  <c:v>4.5999999999999996</c:v>
                </c:pt>
                <c:pt idx="30">
                  <c:v>5.4</c:v>
                </c:pt>
                <c:pt idx="31">
                  <c:v>6.9</c:v>
                </c:pt>
                <c:pt idx="32">
                  <c:v>5.2</c:v>
                </c:pt>
                <c:pt idx="33">
                  <c:v>6.2</c:v>
                </c:pt>
                <c:pt idx="34">
                  <c:v>6.3</c:v>
                </c:pt>
                <c:pt idx="35">
                  <c:v>5.3</c:v>
                </c:pt>
                <c:pt idx="36">
                  <c:v>4.9000000000000004</c:v>
                </c:pt>
                <c:pt idx="37">
                  <c:v>5.2</c:v>
                </c:pt>
                <c:pt idx="38">
                  <c:v>5.2</c:v>
                </c:pt>
                <c:pt idx="39">
                  <c:v>8.3000000000000007</c:v>
                </c:pt>
                <c:pt idx="40">
                  <c:v>7.2</c:v>
                </c:pt>
                <c:pt idx="41">
                  <c:v>7.8</c:v>
                </c:pt>
                <c:pt idx="42">
                  <c:v>10.4</c:v>
                </c:pt>
                <c:pt idx="43">
                  <c:v>10.4</c:v>
                </c:pt>
                <c:pt idx="44">
                  <c:v>19.899999999999999</c:v>
                </c:pt>
                <c:pt idx="45">
                  <c:v>26</c:v>
                </c:pt>
              </c:numCache>
            </c:numRef>
          </c:yVal>
        </c:ser>
        <c:ser>
          <c:idx val="1"/>
          <c:order val="1"/>
          <c:tx>
            <c:v>予測値: 単式蒸留 しょうちゅう</c:v>
          </c:tx>
          <c:spPr>
            <a:ln w="28575">
              <a:noFill/>
            </a:ln>
          </c:spPr>
          <c:xVal>
            <c:numRef>
              <c:f>元データ!$T$4:$T$49</c:f>
              <c:numCache>
                <c:formatCode>General</c:formatCode>
                <c:ptCount val="46"/>
                <c:pt idx="0">
                  <c:v>141.34789900000001</c:v>
                </c:pt>
                <c:pt idx="1">
                  <c:v>140.74059299999999</c:v>
                </c:pt>
                <c:pt idx="2">
                  <c:v>141.15266700000001</c:v>
                </c:pt>
                <c:pt idx="3">
                  <c:v>140.87210300000001</c:v>
                </c:pt>
                <c:pt idx="4">
                  <c:v>140.10241500000001</c:v>
                </c:pt>
                <c:pt idx="5">
                  <c:v>140.36363399999999</c:v>
                </c:pt>
                <c:pt idx="6">
                  <c:v>140.467521</c:v>
                </c:pt>
                <c:pt idx="7">
                  <c:v>140.44679300000001</c:v>
                </c:pt>
                <c:pt idx="8">
                  <c:v>139.883565</c:v>
                </c:pt>
                <c:pt idx="9">
                  <c:v>139.06084799999999</c:v>
                </c:pt>
                <c:pt idx="10">
                  <c:v>139.648933</c:v>
                </c:pt>
                <c:pt idx="11">
                  <c:v>139.02322100000001</c:v>
                </c:pt>
                <c:pt idx="12">
                  <c:v>138.18122399999999</c:v>
                </c:pt>
                <c:pt idx="13">
                  <c:v>140.12330800000001</c:v>
                </c:pt>
                <c:pt idx="14">
                  <c:v>139.69170399999999</c:v>
                </c:pt>
                <c:pt idx="15">
                  <c:v>139.64251400000001</c:v>
                </c:pt>
                <c:pt idx="16">
                  <c:v>138.56844899999999</c:v>
                </c:pt>
                <c:pt idx="17">
                  <c:v>137.21133800000001</c:v>
                </c:pt>
                <c:pt idx="18">
                  <c:v>136.625573</c:v>
                </c:pt>
                <c:pt idx="19">
                  <c:v>136.221642</c:v>
                </c:pt>
                <c:pt idx="20">
                  <c:v>136.72229100000001</c:v>
                </c:pt>
                <c:pt idx="21">
                  <c:v>138.38305399999999</c:v>
                </c:pt>
                <c:pt idx="22">
                  <c:v>136.906565</c:v>
                </c:pt>
                <c:pt idx="23">
                  <c:v>136.508591</c:v>
                </c:pt>
                <c:pt idx="24">
                  <c:v>135.86859000000001</c:v>
                </c:pt>
                <c:pt idx="25">
                  <c:v>135.755481</c:v>
                </c:pt>
                <c:pt idx="26">
                  <c:v>135.51966100000001</c:v>
                </c:pt>
                <c:pt idx="27">
                  <c:v>135.18302499999999</c:v>
                </c:pt>
                <c:pt idx="28">
                  <c:v>135.83274399999999</c:v>
                </c:pt>
                <c:pt idx="29">
                  <c:v>135.167506</c:v>
                </c:pt>
                <c:pt idx="30">
                  <c:v>134.237672</c:v>
                </c:pt>
                <c:pt idx="31">
                  <c:v>133.050499</c:v>
                </c:pt>
                <c:pt idx="32">
                  <c:v>133.93440699999999</c:v>
                </c:pt>
                <c:pt idx="33">
                  <c:v>132.459622</c:v>
                </c:pt>
                <c:pt idx="34">
                  <c:v>131.47049999999999</c:v>
                </c:pt>
                <c:pt idx="35">
                  <c:v>134.559279</c:v>
                </c:pt>
                <c:pt idx="36">
                  <c:v>134.04344399999999</c:v>
                </c:pt>
                <c:pt idx="37">
                  <c:v>132.76536200000001</c:v>
                </c:pt>
                <c:pt idx="38">
                  <c:v>133.53108</c:v>
                </c:pt>
                <c:pt idx="39">
                  <c:v>130.41831400000001</c:v>
                </c:pt>
                <c:pt idx="40">
                  <c:v>130.298822</c:v>
                </c:pt>
                <c:pt idx="41">
                  <c:v>129.87375599999999</c:v>
                </c:pt>
                <c:pt idx="42">
                  <c:v>130.74166700000001</c:v>
                </c:pt>
                <c:pt idx="43">
                  <c:v>131.61259100000001</c:v>
                </c:pt>
                <c:pt idx="44">
                  <c:v>131.423855</c:v>
                </c:pt>
                <c:pt idx="45">
                  <c:v>130.55798100000001</c:v>
                </c:pt>
              </c:numCache>
            </c:numRef>
          </c:xVal>
          <c:yVal>
            <c:numRef>
              <c:f>本格焼酎経度!$B$25:$B$70</c:f>
              <c:numCache>
                <c:formatCode>General</c:formatCode>
                <c:ptCount val="46"/>
                <c:pt idx="0">
                  <c:v>1.4258890327665625</c:v>
                </c:pt>
                <c:pt idx="1">
                  <c:v>1.8961990858505544</c:v>
                </c:pt>
                <c:pt idx="2">
                  <c:v>1.5770806433939839</c:v>
                </c:pt>
                <c:pt idx="3">
                  <c:v>1.7943550812119042</c:v>
                </c:pt>
                <c:pt idx="4">
                  <c:v>2.3904170403199885</c:v>
                </c:pt>
                <c:pt idx="5">
                  <c:v>2.1881237618795808</c:v>
                </c:pt>
                <c:pt idx="6">
                  <c:v>2.1076715672944033</c:v>
                </c:pt>
                <c:pt idx="7">
                  <c:v>2.1237237498520045</c:v>
                </c:pt>
                <c:pt idx="8">
                  <c:v>2.5598989079739027</c:v>
                </c:pt>
                <c:pt idx="9">
                  <c:v>3.1970275975358362</c:v>
                </c:pt>
                <c:pt idx="10">
                  <c:v>2.7416026757206424</c:v>
                </c:pt>
                <c:pt idx="11">
                  <c:v>3.2261667075847669</c:v>
                </c:pt>
                <c:pt idx="12">
                  <c:v>3.8782262192091537</c:v>
                </c:pt>
                <c:pt idx="13">
                  <c:v>2.3742370784242013</c:v>
                </c:pt>
                <c:pt idx="14">
                  <c:v>2.7084799480010986</c:v>
                </c:pt>
                <c:pt idx="15">
                  <c:v>2.7465736791863549</c:v>
                </c:pt>
                <c:pt idx="16">
                  <c:v>3.5783513450840161</c:v>
                </c:pt>
                <c:pt idx="17">
                  <c:v>4.6293255598140348</c:v>
                </c:pt>
                <c:pt idx="18">
                  <c:v>5.0829538266922469</c:v>
                </c:pt>
                <c:pt idx="19">
                  <c:v>5.3957661652040798</c:v>
                </c:pt>
                <c:pt idx="20">
                  <c:v>5.0080534507463881</c:v>
                </c:pt>
                <c:pt idx="21">
                  <c:v>3.7219249838945956</c:v>
                </c:pt>
                <c:pt idx="22">
                  <c:v>4.8653479370152581</c:v>
                </c:pt>
                <c:pt idx="23">
                  <c:v>5.1735470542083135</c:v>
                </c:pt>
                <c:pt idx="24">
                  <c:v>5.6691767767596986</c:v>
                </c:pt>
                <c:pt idx="25">
                  <c:v>5.7567706747193341</c:v>
                </c:pt>
                <c:pt idx="26">
                  <c:v>5.939394453701027</c:v>
                </c:pt>
                <c:pt idx="27">
                  <c:v>6.2000921827371229</c:v>
                </c:pt>
                <c:pt idx="28">
                  <c:v>5.69693664437645</c:v>
                </c:pt>
                <c:pt idx="29">
                  <c:v>6.2121104103090516</c:v>
                </c:pt>
                <c:pt idx="30">
                  <c:v>6.9321926718037332</c:v>
                </c:pt>
                <c:pt idx="31">
                  <c:v>7.8515634612407865</c:v>
                </c:pt>
                <c:pt idx="32">
                  <c:v>7.1670472232959241</c:v>
                </c:pt>
                <c:pt idx="33">
                  <c:v>8.3091505643421897</c:v>
                </c:pt>
                <c:pt idx="34">
                  <c:v>9.0751466525193649</c:v>
                </c:pt>
                <c:pt idx="35">
                  <c:v>6.6831337044261971</c:v>
                </c:pt>
                <c:pt idx="36">
                  <c:v>7.0826067645187578</c:v>
                </c:pt>
                <c:pt idx="37">
                  <c:v>8.0723793227771381</c:v>
                </c:pt>
                <c:pt idx="38">
                  <c:v>7.4793918119879379</c:v>
                </c:pt>
                <c:pt idx="39">
                  <c:v>9.8899807781729976</c:v>
                </c:pt>
                <c:pt idx="40">
                  <c:v>9.9825178004700206</c:v>
                </c:pt>
                <c:pt idx="41">
                  <c:v>10.311697510573651</c:v>
                </c:pt>
                <c:pt idx="42">
                  <c:v>9.6395696730713496</c:v>
                </c:pt>
                <c:pt idx="43">
                  <c:v>8.965108507411685</c:v>
                </c:pt>
                <c:pt idx="44">
                  <c:v>9.111269484215569</c:v>
                </c:pt>
                <c:pt idx="45">
                  <c:v>9.7818198277063715</c:v>
                </c:pt>
              </c:numCache>
            </c:numRef>
          </c:yVal>
        </c:ser>
        <c:axId val="124087680"/>
        <c:axId val="124114432"/>
      </c:scatterChart>
      <c:valAx>
        <c:axId val="12408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経度</a:t>
                </a:r>
              </a:p>
            </c:rich>
          </c:tx>
        </c:title>
        <c:numFmt formatCode="General" sourceLinked="1"/>
        <c:tickLblPos val="nextTo"/>
        <c:crossAx val="124114432"/>
        <c:crosses val="autoZero"/>
        <c:crossBetween val="midCat"/>
      </c:valAx>
      <c:valAx>
        <c:axId val="124114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単式蒸留 しょうちゅう</a:t>
                </a:r>
              </a:p>
            </c:rich>
          </c:tx>
        </c:title>
        <c:numFmt formatCode="0.0_);[Red]\(0.0\)" sourceLinked="1"/>
        <c:tickLblPos val="nextTo"/>
        <c:crossAx val="124087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人口比率 残差グラフ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元データ!$R$4:$R$49</c:f>
              <c:numCache>
                <c:formatCode>General</c:formatCode>
                <c:ptCount val="46"/>
                <c:pt idx="0">
                  <c:v>4.4028851802274629E-2</c:v>
                </c:pt>
                <c:pt idx="1">
                  <c:v>1.077609036892942E-2</c:v>
                </c:pt>
                <c:pt idx="2">
                  <c:v>1.0361995743492454E-2</c:v>
                </c:pt>
                <c:pt idx="3">
                  <c:v>1.8403135563024239E-2</c:v>
                </c:pt>
                <c:pt idx="4">
                  <c:v>8.6285763811981778E-3</c:v>
                </c:pt>
                <c:pt idx="5">
                  <c:v>9.1486021898864612E-3</c:v>
                </c:pt>
                <c:pt idx="6">
                  <c:v>1.5475582862260572E-2</c:v>
                </c:pt>
                <c:pt idx="7">
                  <c:v>2.3208559239606706E-2</c:v>
                </c:pt>
                <c:pt idx="8">
                  <c:v>1.5716335551468109E-2</c:v>
                </c:pt>
                <c:pt idx="9">
                  <c:v>1.5639294690921696E-2</c:v>
                </c:pt>
                <c:pt idx="10">
                  <c:v>5.7029497019481706E-2</c:v>
                </c:pt>
                <c:pt idx="11">
                  <c:v>1.8682408682504984E-2</c:v>
                </c:pt>
                <c:pt idx="12">
                  <c:v>1.6756387168844675E-2</c:v>
                </c:pt>
                <c:pt idx="13">
                  <c:v>4.929652064213557E-2</c:v>
                </c:pt>
                <c:pt idx="14">
                  <c:v>0.10794387573309194</c:v>
                </c:pt>
                <c:pt idx="15">
                  <c:v>7.2004314288190596E-2</c:v>
                </c:pt>
                <c:pt idx="16">
                  <c:v>6.70255486753787E-3</c:v>
                </c:pt>
                <c:pt idx="17">
                  <c:v>8.6093161660615748E-3</c:v>
                </c:pt>
                <c:pt idx="18">
                  <c:v>9.1389720823181596E-3</c:v>
                </c:pt>
                <c:pt idx="19">
                  <c:v>6.2595699193959999E-3</c:v>
                </c:pt>
                <c:pt idx="20">
                  <c:v>1.6130430176905075E-2</c:v>
                </c:pt>
                <c:pt idx="21">
                  <c:v>2.9419978621161198E-2</c:v>
                </c:pt>
                <c:pt idx="22">
                  <c:v>5.7886576593060547E-2</c:v>
                </c:pt>
                <c:pt idx="23">
                  <c:v>1.4454791460020608E-2</c:v>
                </c:pt>
                <c:pt idx="24">
                  <c:v>1.090128176731734E-2</c:v>
                </c:pt>
                <c:pt idx="25">
                  <c:v>2.0916593638350939E-2</c:v>
                </c:pt>
                <c:pt idx="26">
                  <c:v>7.0193854065349906E-2</c:v>
                </c:pt>
                <c:pt idx="27">
                  <c:v>4.3826619543340301E-2</c:v>
                </c:pt>
                <c:pt idx="28">
                  <c:v>1.095906241272715E-2</c:v>
                </c:pt>
                <c:pt idx="29">
                  <c:v>7.8292774530291497E-3</c:v>
                </c:pt>
                <c:pt idx="30">
                  <c:v>4.5743010949432306E-3</c:v>
                </c:pt>
                <c:pt idx="31">
                  <c:v>5.6047226047514949E-3</c:v>
                </c:pt>
                <c:pt idx="32">
                  <c:v>1.521556995791643E-2</c:v>
                </c:pt>
                <c:pt idx="33">
                  <c:v>2.2409260311437678E-2</c:v>
                </c:pt>
                <c:pt idx="34">
                  <c:v>1.1411677468437322E-2</c:v>
                </c:pt>
                <c:pt idx="35">
                  <c:v>6.2210494891227937E-3</c:v>
                </c:pt>
                <c:pt idx="36">
                  <c:v>7.8100172378925475E-3</c:v>
                </c:pt>
                <c:pt idx="37">
                  <c:v>1.1238335532207894E-2</c:v>
                </c:pt>
                <c:pt idx="38">
                  <c:v>6.0477075528933659E-3</c:v>
                </c:pt>
                <c:pt idx="39">
                  <c:v>3.9993836731156286E-2</c:v>
                </c:pt>
                <c:pt idx="40">
                  <c:v>6.5388430388767446E-3</c:v>
                </c:pt>
                <c:pt idx="41">
                  <c:v>1.102647316570526E-2</c:v>
                </c:pt>
                <c:pt idx="42">
                  <c:v>1.4146628017834959E-2</c:v>
                </c:pt>
                <c:pt idx="43">
                  <c:v>9.3797247715256982E-3</c:v>
                </c:pt>
                <c:pt idx="44">
                  <c:v>8.8019183174276056E-3</c:v>
                </c:pt>
                <c:pt idx="45">
                  <c:v>1.3251028013982917E-2</c:v>
                </c:pt>
              </c:numCache>
            </c:numRef>
          </c:xVal>
          <c:yVal>
            <c:numRef>
              <c:f>ワイン回帰!$C$27:$C$72</c:f>
              <c:numCache>
                <c:formatCode>General</c:formatCode>
                <c:ptCount val="46"/>
                <c:pt idx="0">
                  <c:v>0.11848660162252944</c:v>
                </c:pt>
                <c:pt idx="1">
                  <c:v>-5.7803284602921501E-2</c:v>
                </c:pt>
                <c:pt idx="2">
                  <c:v>-9.146576723293709E-2</c:v>
                </c:pt>
                <c:pt idx="3">
                  <c:v>0.20711817849743275</c:v>
                </c:pt>
                <c:pt idx="4">
                  <c:v>-0.20226462002269585</c:v>
                </c:pt>
                <c:pt idx="5">
                  <c:v>0.12947049855582193</c:v>
                </c:pt>
                <c:pt idx="6">
                  <c:v>-0.59948718162231174</c:v>
                </c:pt>
                <c:pt idx="7">
                  <c:v>-1.0248396144095584</c:v>
                </c:pt>
                <c:pt idx="8">
                  <c:v>-0.52380165971995529</c:v>
                </c:pt>
                <c:pt idx="9">
                  <c:v>-0.32615302731858886</c:v>
                </c:pt>
                <c:pt idx="10">
                  <c:v>-0.99654499220637849</c:v>
                </c:pt>
                <c:pt idx="11">
                  <c:v>1.6070363704336899E-2</c:v>
                </c:pt>
                <c:pt idx="12">
                  <c:v>0.58091385024879294</c:v>
                </c:pt>
                <c:pt idx="13">
                  <c:v>-0.66535549765101898</c:v>
                </c:pt>
                <c:pt idx="14">
                  <c:v>2.4707366036727736</c:v>
                </c:pt>
                <c:pt idx="15">
                  <c:v>-1.0444174530174477</c:v>
                </c:pt>
                <c:pt idx="16">
                  <c:v>6.1289699614219249</c:v>
                </c:pt>
                <c:pt idx="17">
                  <c:v>-0.26020235568989913</c:v>
                </c:pt>
                <c:pt idx="18">
                  <c:v>0.29499683517266728</c:v>
                </c:pt>
                <c:pt idx="19">
                  <c:v>-0.5139116335936138</c:v>
                </c:pt>
                <c:pt idx="20">
                  <c:v>-0.50889805956202028</c:v>
                </c:pt>
                <c:pt idx="21">
                  <c:v>-0.83236897374915442</c:v>
                </c:pt>
                <c:pt idx="22">
                  <c:v>-1.2096800731648694</c:v>
                </c:pt>
                <c:pt idx="23">
                  <c:v>-0.78714702698827921</c:v>
                </c:pt>
                <c:pt idx="24">
                  <c:v>-0.48117945542151963</c:v>
                </c:pt>
                <c:pt idx="25">
                  <c:v>1.0571906249558096</c:v>
                </c:pt>
                <c:pt idx="26">
                  <c:v>-6.4396129469850294E-3</c:v>
                </c:pt>
                <c:pt idx="27">
                  <c:v>-0.52919353277874714</c:v>
                </c:pt>
                <c:pt idx="28">
                  <c:v>-0.50371548926153364</c:v>
                </c:pt>
                <c:pt idx="29">
                  <c:v>0.43477566556621161</c:v>
                </c:pt>
                <c:pt idx="30">
                  <c:v>-0.14812760248165091</c:v>
                </c:pt>
                <c:pt idx="31">
                  <c:v>0.17881768756522542</c:v>
                </c:pt>
                <c:pt idx="32">
                  <c:v>-0.27098499379493934</c:v>
                </c:pt>
                <c:pt idx="33">
                  <c:v>0.20434072159051286</c:v>
                </c:pt>
                <c:pt idx="34">
                  <c:v>-0.17556747732348876</c:v>
                </c:pt>
                <c:pt idx="35">
                  <c:v>-0.45248621318452331</c:v>
                </c:pt>
                <c:pt idx="36">
                  <c:v>-0.20580949625505474</c:v>
                </c:pt>
                <c:pt idx="37">
                  <c:v>-0.27093061464759849</c:v>
                </c:pt>
                <c:pt idx="38">
                  <c:v>-0.25150298508788538</c:v>
                </c:pt>
                <c:pt idx="39">
                  <c:v>0.42438955457500516</c:v>
                </c:pt>
                <c:pt idx="40">
                  <c:v>-5.9693259999477943E-2</c:v>
                </c:pt>
                <c:pt idx="41">
                  <c:v>3.1695008110562028E-2</c:v>
                </c:pt>
                <c:pt idx="42">
                  <c:v>0.13311643645481941</c:v>
                </c:pt>
                <c:pt idx="43">
                  <c:v>0.58558413574628521</c:v>
                </c:pt>
                <c:pt idx="44">
                  <c:v>0.41988552342546592</c:v>
                </c:pt>
                <c:pt idx="45">
                  <c:v>-0.41658629715097883</c:v>
                </c:pt>
              </c:numCache>
            </c:numRef>
          </c:yVal>
        </c:ser>
        <c:axId val="124201600"/>
        <c:axId val="124216064"/>
      </c:scatterChart>
      <c:valAx>
        <c:axId val="12420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人口比率</a:t>
                </a:r>
              </a:p>
            </c:rich>
          </c:tx>
          <c:layout/>
        </c:title>
        <c:numFmt formatCode="General" sourceLinked="1"/>
        <c:tickLblPos val="nextTo"/>
        <c:crossAx val="124216064"/>
        <c:crosses val="autoZero"/>
        <c:crossBetween val="midCat"/>
      </c:valAx>
      <c:valAx>
        <c:axId val="124216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残差</a:t>
                </a:r>
              </a:p>
            </c:rich>
          </c:tx>
          <c:layout/>
        </c:title>
        <c:numFmt formatCode="General" sourceLinked="1"/>
        <c:tickLblPos val="nextTo"/>
        <c:crossAx val="12420160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161925</xdr:rowOff>
    </xdr:from>
    <xdr:to>
      <xdr:col>15</xdr:col>
      <xdr:colOff>314325</xdr:colOff>
      <xdr:row>10</xdr:row>
      <xdr:rowOff>161925</xdr:rowOff>
    </xdr:to>
    <xdr:graphicFrame macro="">
      <xdr:nvGraphicFramePr>
        <xdr:cNvPr id="665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2</xdr:row>
      <xdr:rowOff>161925</xdr:rowOff>
    </xdr:from>
    <xdr:to>
      <xdr:col>16</xdr:col>
      <xdr:colOff>314325</xdr:colOff>
      <xdr:row>12</xdr:row>
      <xdr:rowOff>161925</xdr:rowOff>
    </xdr:to>
    <xdr:graphicFrame macro="">
      <xdr:nvGraphicFramePr>
        <xdr:cNvPr id="665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342900</xdr:colOff>
      <xdr:row>15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22</xdr:row>
      <xdr:rowOff>142874</xdr:rowOff>
    </xdr:from>
    <xdr:to>
      <xdr:col>15</xdr:col>
      <xdr:colOff>495300</xdr:colOff>
      <xdr:row>41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6</xdr:row>
      <xdr:rowOff>133351</xdr:rowOff>
    </xdr:from>
    <xdr:to>
      <xdr:col>19</xdr:col>
      <xdr:colOff>200025</xdr:colOff>
      <xdr:row>20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21</xdr:row>
      <xdr:rowOff>28574</xdr:rowOff>
    </xdr:from>
    <xdr:to>
      <xdr:col>19</xdr:col>
      <xdr:colOff>123825</xdr:colOff>
      <xdr:row>34</xdr:row>
      <xdr:rowOff>123824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7</xdr:row>
      <xdr:rowOff>38101</xdr:rowOff>
    </xdr:from>
    <xdr:to>
      <xdr:col>15</xdr:col>
      <xdr:colOff>400050</xdr:colOff>
      <xdr:row>17</xdr:row>
      <xdr:rowOff>28576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18</xdr:row>
      <xdr:rowOff>28575</xdr:rowOff>
    </xdr:from>
    <xdr:to>
      <xdr:col>15</xdr:col>
      <xdr:colOff>400050</xdr:colOff>
      <xdr:row>28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485775</xdr:colOff>
      <xdr:row>15</xdr:row>
      <xdr:rowOff>47625</xdr:rowOff>
    </xdr:from>
    <xdr:to>
      <xdr:col>17</xdr:col>
      <xdr:colOff>85725</xdr:colOff>
      <xdr:row>25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581025</xdr:colOff>
      <xdr:row>21</xdr:row>
      <xdr:rowOff>152401</xdr:rowOff>
    </xdr:from>
    <xdr:to>
      <xdr:col>15</xdr:col>
      <xdr:colOff>581025</xdr:colOff>
      <xdr:row>32</xdr:row>
      <xdr:rowOff>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590550</xdr:colOff>
      <xdr:row>32</xdr:row>
      <xdr:rowOff>95251</xdr:rowOff>
    </xdr:from>
    <xdr:to>
      <xdr:col>16</xdr:col>
      <xdr:colOff>228600</xdr:colOff>
      <xdr:row>47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49</xdr:row>
      <xdr:rowOff>76201</xdr:rowOff>
    </xdr:from>
    <xdr:to>
      <xdr:col>15</xdr:col>
      <xdr:colOff>409575</xdr:colOff>
      <xdr:row>59</xdr:row>
      <xdr:rowOff>104776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676275</xdr:colOff>
      <xdr:row>11</xdr:row>
      <xdr:rowOff>95251</xdr:rowOff>
    </xdr:from>
    <xdr:to>
      <xdr:col>19</xdr:col>
      <xdr:colOff>676275</xdr:colOff>
      <xdr:row>21</xdr:row>
      <xdr:rowOff>95251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38</xdr:row>
      <xdr:rowOff>95250</xdr:rowOff>
    </xdr:from>
    <xdr:to>
      <xdr:col>15</xdr:col>
      <xdr:colOff>323850</xdr:colOff>
      <xdr:row>48</xdr:row>
      <xdr:rowOff>133350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104775</xdr:colOff>
      <xdr:row>21</xdr:row>
      <xdr:rowOff>9526</xdr:rowOff>
    </xdr:from>
    <xdr:to>
      <xdr:col>18</xdr:col>
      <xdr:colOff>104775</xdr:colOff>
      <xdr:row>31</xdr:row>
      <xdr:rowOff>28576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295275</xdr:colOff>
      <xdr:row>31</xdr:row>
      <xdr:rowOff>66676</xdr:rowOff>
    </xdr:from>
    <xdr:to>
      <xdr:col>15</xdr:col>
      <xdr:colOff>295275</xdr:colOff>
      <xdr:row>41</xdr:row>
      <xdr:rowOff>95251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619125</xdr:colOff>
      <xdr:row>20</xdr:row>
      <xdr:rowOff>9526</xdr:rowOff>
    </xdr:from>
    <xdr:to>
      <xdr:col>16</xdr:col>
      <xdr:colOff>619125</xdr:colOff>
      <xdr:row>30</xdr:row>
      <xdr:rowOff>28576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30</xdr:row>
      <xdr:rowOff>19051</xdr:rowOff>
    </xdr:from>
    <xdr:to>
      <xdr:col>16</xdr:col>
      <xdr:colOff>619125</xdr:colOff>
      <xdr:row>40</xdr:row>
      <xdr:rowOff>47626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1</xdr:rowOff>
    </xdr:from>
    <xdr:to>
      <xdr:col>20</xdr:col>
      <xdr:colOff>0</xdr:colOff>
      <xdr:row>20</xdr:row>
      <xdr:rowOff>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466725</xdr:colOff>
      <xdr:row>17</xdr:row>
      <xdr:rowOff>19051</xdr:rowOff>
    </xdr:from>
    <xdr:to>
      <xdr:col>16</xdr:col>
      <xdr:colOff>466725</xdr:colOff>
      <xdr:row>27</xdr:row>
      <xdr:rowOff>28576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552450</xdr:colOff>
      <xdr:row>29</xdr:row>
      <xdr:rowOff>76201</xdr:rowOff>
    </xdr:from>
    <xdr:to>
      <xdr:col>16</xdr:col>
      <xdr:colOff>552450</xdr:colOff>
      <xdr:row>39</xdr:row>
      <xdr:rowOff>104776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zoomScale="200" zoomScaleNormal="200" workbookViewId="0">
      <selection activeCell="A14" sqref="A14"/>
    </sheetView>
  </sheetViews>
  <sheetFormatPr defaultRowHeight="13.5"/>
  <cols>
    <col min="1" max="1" width="14" customWidth="1"/>
    <col min="4" max="4" width="8.875" customWidth="1"/>
  </cols>
  <sheetData>
    <row r="1" spans="1:15" ht="54">
      <c r="A1" s="27"/>
      <c r="B1" s="27" t="s">
        <v>46</v>
      </c>
      <c r="C1" s="27" t="s">
        <v>47</v>
      </c>
      <c r="D1" s="30" t="s">
        <v>69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8">
        <v>0.5750474500611249</v>
      </c>
      <c r="H10" s="28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8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8">
        <v>0.6614685372610446</v>
      </c>
      <c r="H13" s="25">
        <v>0.31071083055141313</v>
      </c>
      <c r="I13" s="25">
        <v>-5.6010060646287357E-2</v>
      </c>
      <c r="J13" s="28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8">
        <v>0.5709802885520151</v>
      </c>
      <c r="H14" s="25">
        <v>0.35389250929907057</v>
      </c>
      <c r="I14" s="25">
        <v>-6.3796624808499833E-2</v>
      </c>
      <c r="J14" s="28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9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2"/>
  <conditionalFormatting sqref="B2:O15">
    <cfRule type="cellIs" dxfId="4" priority="1" stopIfTrue="1" operator="lessThan">
      <formula>-0.5</formula>
    </cfRule>
    <cfRule type="cellIs" dxfId="3" priority="2" stopIfTrue="1" operator="greaterThan">
      <formula>0.7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2"/>
  <sheetViews>
    <sheetView topLeftCell="A7" workbookViewId="0">
      <selection activeCell="J19" sqref="J19"/>
    </sheetView>
  </sheetViews>
  <sheetFormatPr defaultRowHeight="13.5"/>
  <sheetData>
    <row r="1" spans="1:10">
      <c r="A1" t="s">
        <v>79</v>
      </c>
    </row>
    <row r="2" spans="1:10" ht="14.25" thickBot="1"/>
    <row r="3" spans="1:10">
      <c r="A3" s="33" t="s">
        <v>80</v>
      </c>
      <c r="B3" s="33"/>
    </row>
    <row r="4" spans="1:10">
      <c r="A4" s="25" t="s">
        <v>81</v>
      </c>
      <c r="B4" s="25">
        <v>0.54875361967841563</v>
      </c>
    </row>
    <row r="5" spans="1:10">
      <c r="A5" s="25" t="s">
        <v>82</v>
      </c>
      <c r="B5" s="25">
        <v>0.30113053511016324</v>
      </c>
    </row>
    <row r="6" spans="1:10">
      <c r="A6" s="25" t="s">
        <v>83</v>
      </c>
      <c r="B6" s="25">
        <v>0.25121128761803202</v>
      </c>
    </row>
    <row r="7" spans="1:10">
      <c r="A7" s="25" t="s">
        <v>84</v>
      </c>
      <c r="B7" s="25">
        <v>3.7998576370989099</v>
      </c>
    </row>
    <row r="8" spans="1:10" ht="14.25" thickBot="1">
      <c r="A8" s="26" t="s">
        <v>85</v>
      </c>
      <c r="B8" s="26">
        <v>46</v>
      </c>
    </row>
    <row r="10" spans="1:10" ht="14.25" thickBot="1">
      <c r="A10" t="s">
        <v>86</v>
      </c>
    </row>
    <row r="11" spans="1:10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10">
      <c r="A12" s="25" t="s">
        <v>87</v>
      </c>
      <c r="B12" s="25">
        <v>3</v>
      </c>
      <c r="C12" s="25">
        <v>261.30196312593614</v>
      </c>
      <c r="D12" s="25">
        <v>87.100654375312047</v>
      </c>
      <c r="E12" s="25">
        <v>6.032353255277549</v>
      </c>
      <c r="F12" s="25">
        <v>1.6377559178591683E-3</v>
      </c>
    </row>
    <row r="13" spans="1:10">
      <c r="A13" s="25" t="s">
        <v>88</v>
      </c>
      <c r="B13" s="25">
        <v>42</v>
      </c>
      <c r="C13" s="25">
        <v>606.43455861319433</v>
      </c>
      <c r="D13" s="25">
        <v>14.438918062218912</v>
      </c>
      <c r="E13" s="25"/>
      <c r="F13" s="25"/>
    </row>
    <row r="14" spans="1:10" ht="14.25" thickBot="1">
      <c r="A14" s="26" t="s">
        <v>60</v>
      </c>
      <c r="B14" s="26">
        <v>45</v>
      </c>
      <c r="C14" s="26">
        <v>867.73652173913047</v>
      </c>
      <c r="D14" s="26"/>
      <c r="E14" s="26"/>
      <c r="F14" s="26"/>
    </row>
    <row r="15" spans="1:10" ht="14.25" thickBot="1"/>
    <row r="16" spans="1:10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  <c r="J16" s="35" t="s">
        <v>118</v>
      </c>
    </row>
    <row r="17" spans="1:10">
      <c r="A17" s="25" t="s">
        <v>89</v>
      </c>
      <c r="B17" s="25">
        <v>49.919350185111924</v>
      </c>
      <c r="C17" s="25">
        <v>29.454157585936887</v>
      </c>
      <c r="D17" s="25">
        <v>1.6948150711649042</v>
      </c>
      <c r="E17" s="25">
        <v>9.7513845041380082E-2</v>
      </c>
      <c r="F17" s="25">
        <v>-9.5215456053867058</v>
      </c>
      <c r="G17" s="25">
        <v>109.36024597561055</v>
      </c>
      <c r="H17" s="25">
        <v>-29.549916264374588</v>
      </c>
      <c r="I17" s="25">
        <v>129.38861663459843</v>
      </c>
    </row>
    <row r="18" spans="1:10">
      <c r="A18" s="25" t="s">
        <v>114</v>
      </c>
      <c r="B18" s="25">
        <v>102.14540939771436</v>
      </c>
      <c r="C18" s="25">
        <v>28.677944608896876</v>
      </c>
      <c r="D18" s="25">
        <v>3.561810680324188</v>
      </c>
      <c r="E18" s="25">
        <v>9.3225415710725308E-4</v>
      </c>
      <c r="F18" s="25">
        <v>44.27097479507524</v>
      </c>
      <c r="G18" s="25">
        <v>160.01984400035349</v>
      </c>
      <c r="H18" s="25">
        <v>24.770416930227384</v>
      </c>
      <c r="I18" s="25">
        <v>179.52040186520134</v>
      </c>
      <c r="J18">
        <f>D18/SQRT(D18^2+$B$13)</f>
        <v>0.48164913642991586</v>
      </c>
    </row>
    <row r="19" spans="1:10">
      <c r="A19" s="25" t="s">
        <v>75</v>
      </c>
      <c r="B19" s="25">
        <v>1.1742847502941682</v>
      </c>
      <c r="C19" s="25">
        <v>0.46230916413442363</v>
      </c>
      <c r="D19" s="25">
        <v>2.5400421220132392</v>
      </c>
      <c r="E19" s="25">
        <v>1.4871418302029329E-2</v>
      </c>
      <c r="F19" s="25">
        <v>0.24130709618440094</v>
      </c>
      <c r="G19" s="25">
        <v>2.1072624044039356</v>
      </c>
      <c r="H19" s="25">
        <v>-7.3055970262694503E-2</v>
      </c>
      <c r="I19" s="25">
        <v>2.4216254708510307</v>
      </c>
      <c r="J19">
        <f t="shared" ref="J19:J20" si="0">D19/SQRT(D19^2+$B$13)</f>
        <v>0.36491011186361921</v>
      </c>
    </row>
    <row r="20" spans="1:10" ht="14.25" thickBot="1">
      <c r="A20" s="26" t="s">
        <v>77</v>
      </c>
      <c r="B20" s="26">
        <v>-0.51323941906631909</v>
      </c>
      <c r="C20" s="26">
        <v>0.30928480206290049</v>
      </c>
      <c r="D20" s="26">
        <v>-1.6594395057340694</v>
      </c>
      <c r="E20" s="26">
        <v>0.10447726886476394</v>
      </c>
      <c r="F20" s="26">
        <v>-1.1374014116599733</v>
      </c>
      <c r="G20" s="26">
        <v>0.11092257352733514</v>
      </c>
      <c r="H20" s="26">
        <v>-1.3477102835682659</v>
      </c>
      <c r="I20" s="26">
        <v>0.32123144543562787</v>
      </c>
      <c r="J20">
        <f t="shared" si="0"/>
        <v>-0.2480543002324653</v>
      </c>
    </row>
    <row r="24" spans="1:10">
      <c r="A24" t="s">
        <v>102</v>
      </c>
    </row>
    <row r="25" spans="1:10" ht="14.25" thickBot="1"/>
    <row r="26" spans="1:10">
      <c r="A26" s="27" t="s">
        <v>103</v>
      </c>
      <c r="B26" s="27" t="s">
        <v>116</v>
      </c>
      <c r="C26" s="27" t="s">
        <v>88</v>
      </c>
      <c r="D26" s="27" t="s">
        <v>113</v>
      </c>
    </row>
    <row r="27" spans="1:10">
      <c r="A27" s="25">
        <v>1</v>
      </c>
      <c r="B27" s="25">
        <v>32.44074261831787</v>
      </c>
      <c r="C27" s="25">
        <v>-5.5407426183178714</v>
      </c>
      <c r="D27" s="25">
        <v>-1.5093232507260441</v>
      </c>
    </row>
    <row r="28" spans="1:10">
      <c r="A28" s="25">
        <v>2</v>
      </c>
      <c r="B28" s="25">
        <v>26.726190382592293</v>
      </c>
      <c r="C28" s="25">
        <v>-1.1261903825922914</v>
      </c>
      <c r="D28" s="25">
        <v>-0.30677933379743366</v>
      </c>
    </row>
    <row r="29" spans="1:10">
      <c r="A29" s="25">
        <v>3</v>
      </c>
      <c r="B29" s="25">
        <v>25.155918657898511</v>
      </c>
      <c r="C29" s="25">
        <v>0.64408134210149015</v>
      </c>
      <c r="D29" s="25">
        <v>0.17545065922729056</v>
      </c>
    </row>
    <row r="30" spans="1:10">
      <c r="A30" s="25">
        <v>4</v>
      </c>
      <c r="B30" s="25">
        <v>24.436543744190729</v>
      </c>
      <c r="C30" s="25">
        <v>1.9634562558092696</v>
      </c>
      <c r="D30" s="25">
        <v>0.53485432961261214</v>
      </c>
    </row>
    <row r="31" spans="1:10">
      <c r="A31" s="25">
        <v>5</v>
      </c>
      <c r="B31" s="25">
        <v>25.535624950700708</v>
      </c>
      <c r="C31" s="25">
        <v>1.2643750492992929</v>
      </c>
      <c r="D31" s="25">
        <v>0.34442145954158621</v>
      </c>
    </row>
    <row r="32" spans="1:10">
      <c r="A32" s="25">
        <v>6</v>
      </c>
      <c r="B32" s="25">
        <v>23.71884994270215</v>
      </c>
      <c r="C32" s="25">
        <v>1.7811500572978503</v>
      </c>
      <c r="D32" s="25">
        <v>0.48519329983384585</v>
      </c>
    </row>
    <row r="33" spans="1:4">
      <c r="A33" s="25">
        <v>7</v>
      </c>
      <c r="B33" s="25">
        <v>23.736241491265005</v>
      </c>
      <c r="C33" s="25">
        <v>1.3637585087349962</v>
      </c>
      <c r="D33" s="25">
        <v>0.37149396162244175</v>
      </c>
    </row>
    <row r="34" spans="1:4">
      <c r="A34" s="25">
        <v>8</v>
      </c>
      <c r="B34" s="25">
        <v>22.88280432506744</v>
      </c>
      <c r="C34" s="25">
        <v>-2.6828043250674405</v>
      </c>
      <c r="D34" s="25">
        <v>-0.73080798440011152</v>
      </c>
    </row>
    <row r="35" spans="1:4">
      <c r="A35" s="25">
        <v>9</v>
      </c>
      <c r="B35" s="25">
        <v>22.669515327673025</v>
      </c>
      <c r="C35" s="25">
        <v>-1.469515327673026</v>
      </c>
      <c r="D35" s="25">
        <v>-0.40030259554423409</v>
      </c>
    </row>
    <row r="36" spans="1:4">
      <c r="A36" s="25">
        <v>10</v>
      </c>
      <c r="B36" s="25">
        <v>22.879014595045319</v>
      </c>
      <c r="C36" s="25">
        <v>-3.0790145950453187</v>
      </c>
      <c r="D36" s="25">
        <v>-0.83873744690158503</v>
      </c>
    </row>
    <row r="37" spans="1:4">
      <c r="A37" s="25">
        <v>11</v>
      </c>
      <c r="B37" s="25">
        <v>26.178145144932401</v>
      </c>
      <c r="C37" s="25">
        <v>-7.2781451449324024</v>
      </c>
      <c r="D37" s="25">
        <v>-1.9825995261155691</v>
      </c>
    </row>
    <row r="38" spans="1:4">
      <c r="A38" s="25">
        <v>12</v>
      </c>
      <c r="B38" s="25">
        <v>24.983706742428495</v>
      </c>
      <c r="C38" s="25">
        <v>6.1162932575715061</v>
      </c>
      <c r="D38" s="25">
        <v>1.6661058377611873</v>
      </c>
    </row>
    <row r="39" spans="1:4">
      <c r="A39" s="25">
        <v>13</v>
      </c>
      <c r="B39" s="25">
        <v>23.749936832191651</v>
      </c>
      <c r="C39" s="25">
        <v>0.35006316780835078</v>
      </c>
      <c r="D39" s="25">
        <v>9.5358783974044695E-2</v>
      </c>
    </row>
    <row r="40" spans="1:4">
      <c r="A40" s="25">
        <v>14</v>
      </c>
      <c r="B40" s="25">
        <v>24.848434915154201</v>
      </c>
      <c r="C40" s="25">
        <v>-4.3484349151542006</v>
      </c>
      <c r="D40" s="25">
        <v>-1.1845332609410588</v>
      </c>
    </row>
    <row r="41" spans="1:4">
      <c r="A41" s="25">
        <v>15</v>
      </c>
      <c r="B41" s="25">
        <v>31.159692810103877</v>
      </c>
      <c r="C41" s="25">
        <v>11.64030718989612</v>
      </c>
      <c r="D41" s="25">
        <v>3.1708721190585769</v>
      </c>
    </row>
    <row r="42" spans="1:4">
      <c r="A42" s="25">
        <v>16</v>
      </c>
      <c r="B42" s="25">
        <v>27.22997336425486</v>
      </c>
      <c r="C42" s="25">
        <v>-5.9299733642548595</v>
      </c>
      <c r="D42" s="25">
        <v>-1.6153514594354557</v>
      </c>
    </row>
    <row r="43" spans="1:4">
      <c r="A43" s="25">
        <v>17</v>
      </c>
      <c r="B43" s="25">
        <v>21.365072001868128</v>
      </c>
      <c r="C43" s="25">
        <v>1.1349279981318716</v>
      </c>
      <c r="D43" s="25">
        <v>0.30915949963408412</v>
      </c>
    </row>
    <row r="44" spans="1:4">
      <c r="A44" s="25">
        <v>18</v>
      </c>
      <c r="B44" s="25">
        <v>23.467204359718366</v>
      </c>
      <c r="C44" s="25">
        <v>5.5327956402816341</v>
      </c>
      <c r="D44" s="25">
        <v>1.5071584581071906</v>
      </c>
    </row>
    <row r="45" spans="1:4">
      <c r="A45" s="25">
        <v>19</v>
      </c>
      <c r="B45" s="25">
        <v>23.703801528276117</v>
      </c>
      <c r="C45" s="25">
        <v>2.6961984717238821</v>
      </c>
      <c r="D45" s="25">
        <v>0.73445661029104659</v>
      </c>
    </row>
    <row r="46" spans="1:4">
      <c r="A46" s="25">
        <v>20</v>
      </c>
      <c r="B46" s="25">
        <v>22.995256800561634</v>
      </c>
      <c r="C46" s="25">
        <v>4.2047431994383651</v>
      </c>
      <c r="D46" s="25">
        <v>1.1453909902371959</v>
      </c>
    </row>
    <row r="47" spans="1:4">
      <c r="A47" s="25">
        <v>21</v>
      </c>
      <c r="B47" s="25">
        <v>22.95510853333613</v>
      </c>
      <c r="C47" s="25">
        <v>-3.8551085333361286</v>
      </c>
      <c r="D47" s="25">
        <v>-1.0501489320583319</v>
      </c>
    </row>
    <row r="48" spans="1:4">
      <c r="A48" s="25">
        <v>22</v>
      </c>
      <c r="B48" s="25">
        <v>22.973759579033981</v>
      </c>
      <c r="C48" s="25">
        <v>-0.27375957903398174</v>
      </c>
      <c r="D48" s="25">
        <v>-7.4573342638031559E-2</v>
      </c>
    </row>
    <row r="49" spans="1:4">
      <c r="A49" s="25">
        <v>23</v>
      </c>
      <c r="B49" s="25">
        <v>26.877910643758895</v>
      </c>
      <c r="C49" s="25">
        <v>-1.7779106437588936</v>
      </c>
      <c r="D49" s="25">
        <v>-0.48431086899201253</v>
      </c>
    </row>
    <row r="50" spans="1:4">
      <c r="A50" s="25">
        <v>24</v>
      </c>
      <c r="B50" s="25">
        <v>22.117492534453362</v>
      </c>
      <c r="C50" s="25">
        <v>-1.1174925344533619</v>
      </c>
      <c r="D50" s="25">
        <v>-0.30441000077987579</v>
      </c>
    </row>
    <row r="51" spans="1:4">
      <c r="A51" s="25">
        <v>25</v>
      </c>
      <c r="B51" s="25">
        <v>22.405036817733958</v>
      </c>
      <c r="C51" s="25">
        <v>-4.0050368177339593</v>
      </c>
      <c r="D51" s="25">
        <v>-1.0909900721674193</v>
      </c>
    </row>
    <row r="52" spans="1:4">
      <c r="A52" s="25">
        <v>26</v>
      </c>
      <c r="B52" s="25">
        <v>23.505874855984104</v>
      </c>
      <c r="C52" s="25">
        <v>5.9941251440158965</v>
      </c>
      <c r="D52" s="25">
        <v>1.6328266932513489</v>
      </c>
    </row>
    <row r="53" spans="1:4">
      <c r="A53" s="25">
        <v>27</v>
      </c>
      <c r="B53" s="25">
        <v>28.266887673390343</v>
      </c>
      <c r="C53" s="25">
        <v>2.9331123266096562</v>
      </c>
      <c r="D53" s="25">
        <v>0.79899301167812153</v>
      </c>
    </row>
    <row r="54" spans="1:4">
      <c r="A54" s="25">
        <v>28</v>
      </c>
      <c r="B54" s="25">
        <v>25.752220860156925</v>
      </c>
      <c r="C54" s="25">
        <v>-0.85222086015692611</v>
      </c>
      <c r="D54" s="25">
        <v>-0.23214880163105309</v>
      </c>
    </row>
    <row r="55" spans="1:4">
      <c r="A55" s="25">
        <v>29</v>
      </c>
      <c r="B55" s="25">
        <v>22.054507081906081</v>
      </c>
      <c r="C55" s="25">
        <v>-4.2545070819060804</v>
      </c>
      <c r="D55" s="25">
        <v>-1.1589468960117406</v>
      </c>
    </row>
    <row r="56" spans="1:4">
      <c r="A56" s="25">
        <v>30</v>
      </c>
      <c r="B56" s="25">
        <v>21.536892469006375</v>
      </c>
      <c r="C56" s="25">
        <v>1.463107530993625</v>
      </c>
      <c r="D56" s="25">
        <v>0.39855708286111996</v>
      </c>
    </row>
    <row r="57" spans="1:4">
      <c r="A57" s="25">
        <v>31</v>
      </c>
      <c r="B57" s="25">
        <v>23.182181192210081</v>
      </c>
      <c r="C57" s="25">
        <v>0.91781880778992075</v>
      </c>
      <c r="D57" s="25">
        <v>0.25001797809037157</v>
      </c>
    </row>
    <row r="58" spans="1:4">
      <c r="A58" s="25">
        <v>32</v>
      </c>
      <c r="B58" s="25">
        <v>23.85966348189659</v>
      </c>
      <c r="C58" s="25">
        <v>-0.85966348189658959</v>
      </c>
      <c r="D58" s="25">
        <v>-0.23417620532255384</v>
      </c>
    </row>
    <row r="59" spans="1:4">
      <c r="A59" s="25">
        <v>33</v>
      </c>
      <c r="B59" s="25">
        <v>23.435903880943556</v>
      </c>
      <c r="C59" s="25">
        <v>-3.935903880943556</v>
      </c>
      <c r="D59" s="25">
        <v>-1.0721579487362092</v>
      </c>
    </row>
    <row r="60" spans="1:4">
      <c r="A60" s="25">
        <v>34</v>
      </c>
      <c r="B60" s="25">
        <v>24.616209679477834</v>
      </c>
      <c r="C60" s="25">
        <v>0.18379032052216715</v>
      </c>
      <c r="D60" s="25">
        <v>5.0065311300584323E-2</v>
      </c>
    </row>
    <row r="61" spans="1:4">
      <c r="A61" s="25">
        <v>35</v>
      </c>
      <c r="B61" s="25">
        <v>23.753398169692844</v>
      </c>
      <c r="C61" s="25">
        <v>-1.7533981696928436</v>
      </c>
      <c r="D61" s="25">
        <v>-0.47763356062573065</v>
      </c>
    </row>
    <row r="62" spans="1:4">
      <c r="A62" s="25">
        <v>36</v>
      </c>
      <c r="B62" s="25">
        <v>21.496579297584873</v>
      </c>
      <c r="C62" s="25">
        <v>0.10342070241512857</v>
      </c>
      <c r="D62" s="25">
        <v>2.8172265256559071E-2</v>
      </c>
    </row>
    <row r="63" spans="1:4">
      <c r="A63" s="25">
        <v>37</v>
      </c>
      <c r="B63" s="25">
        <v>22.245841558600517</v>
      </c>
      <c r="C63" s="25">
        <v>1.9541584413994819</v>
      </c>
      <c r="D63" s="25">
        <v>0.53232156307997558</v>
      </c>
    </row>
    <row r="64" spans="1:4">
      <c r="A64" s="25">
        <v>38</v>
      </c>
      <c r="B64" s="25">
        <v>22.66662256662876</v>
      </c>
      <c r="C64" s="25">
        <v>0.63337743337124053</v>
      </c>
      <c r="D64" s="25">
        <v>0.17253486626719092</v>
      </c>
    </row>
    <row r="65" spans="1:4">
      <c r="A65" s="25">
        <v>39</v>
      </c>
      <c r="B65" s="25">
        <v>21.412331628392636</v>
      </c>
      <c r="C65" s="25">
        <v>7.887668371607365</v>
      </c>
      <c r="D65" s="25">
        <v>2.1486363990135522</v>
      </c>
    </row>
    <row r="66" spans="1:4">
      <c r="A66" s="25">
        <v>40</v>
      </c>
      <c r="B66" s="25">
        <v>26.532652430347241</v>
      </c>
      <c r="C66" s="25">
        <v>-2.2326524303472404</v>
      </c>
      <c r="D66" s="25">
        <v>-0.60818458030742173</v>
      </c>
    </row>
    <row r="67" spans="1:4">
      <c r="A67" s="25">
        <v>41</v>
      </c>
      <c r="B67" s="25">
        <v>22.756995901033818</v>
      </c>
      <c r="C67" s="25">
        <v>-1.0569959010338188</v>
      </c>
      <c r="D67" s="25">
        <v>-0.28793044529413703</v>
      </c>
    </row>
    <row r="68" spans="1:4">
      <c r="A68" s="25">
        <v>42</v>
      </c>
      <c r="B68" s="25">
        <v>22.84108780797267</v>
      </c>
      <c r="C68" s="25">
        <v>-0.7410878079726686</v>
      </c>
      <c r="D68" s="25">
        <v>-0.20187565755262016</v>
      </c>
    </row>
    <row r="69" spans="1:4">
      <c r="A69" s="25">
        <v>43</v>
      </c>
      <c r="B69" s="25">
        <v>22.767181061917427</v>
      </c>
      <c r="C69" s="25">
        <v>-1.3671810619174281</v>
      </c>
      <c r="D69" s="25">
        <v>-0.37242628052821675</v>
      </c>
    </row>
    <row r="70" spans="1:4">
      <c r="A70" s="25">
        <v>44</v>
      </c>
      <c r="B70" s="25">
        <v>22.359780606803355</v>
      </c>
      <c r="C70" s="25">
        <v>0.64021939319664511</v>
      </c>
      <c r="D70" s="25">
        <v>0.17439864694721677</v>
      </c>
    </row>
    <row r="71" spans="1:4">
      <c r="A71" s="25">
        <v>45</v>
      </c>
      <c r="B71" s="25">
        <v>20.839229095739384</v>
      </c>
      <c r="C71" s="25">
        <v>1.2607709042606174</v>
      </c>
      <c r="D71" s="25">
        <v>0.3434396741960844</v>
      </c>
    </row>
    <row r="72" spans="1:4" ht="14.25" thickBot="1">
      <c r="A72" s="26">
        <v>46</v>
      </c>
      <c r="B72" s="26">
        <v>21.325980057056256</v>
      </c>
      <c r="C72" s="26">
        <v>-3.1259800570562568</v>
      </c>
      <c r="D72" s="26">
        <v>-0.85153105033659171</v>
      </c>
    </row>
  </sheetData>
  <phoneticPr fontId="6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J20" sqref="J20"/>
    </sheetView>
  </sheetViews>
  <sheetFormatPr defaultRowHeight="13.5"/>
  <sheetData>
    <row r="1" spans="1:10">
      <c r="A1" t="s">
        <v>79</v>
      </c>
    </row>
    <row r="2" spans="1:10" ht="14.25" thickBot="1"/>
    <row r="3" spans="1:10">
      <c r="A3" s="33" t="s">
        <v>80</v>
      </c>
      <c r="B3" s="33"/>
    </row>
    <row r="4" spans="1:10">
      <c r="A4" s="25" t="s">
        <v>81</v>
      </c>
      <c r="B4" s="25">
        <v>0.65495193785354389</v>
      </c>
    </row>
    <row r="5" spans="1:10">
      <c r="A5" s="25" t="s">
        <v>82</v>
      </c>
      <c r="B5" s="25">
        <v>0.42896204089811241</v>
      </c>
    </row>
    <row r="6" spans="1:10">
      <c r="A6" s="25" t="s">
        <v>83</v>
      </c>
      <c r="B6" s="25">
        <v>0.38817361524797761</v>
      </c>
    </row>
    <row r="7" spans="1:10">
      <c r="A7" s="25" t="s">
        <v>84</v>
      </c>
      <c r="B7" s="25">
        <v>3.3462257525072845</v>
      </c>
    </row>
    <row r="8" spans="1:10" ht="14.25" thickBot="1">
      <c r="A8" s="26" t="s">
        <v>85</v>
      </c>
      <c r="B8" s="26">
        <v>46</v>
      </c>
    </row>
    <row r="10" spans="1:10" ht="14.25" thickBot="1">
      <c r="A10" t="s">
        <v>86</v>
      </c>
    </row>
    <row r="11" spans="1:10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10">
      <c r="A12" s="25" t="s">
        <v>87</v>
      </c>
      <c r="B12" s="25">
        <v>3</v>
      </c>
      <c r="C12" s="25">
        <v>353.27560539157912</v>
      </c>
      <c r="D12" s="25">
        <v>117.75853513052637</v>
      </c>
      <c r="E12" s="25">
        <v>10.516758959454823</v>
      </c>
      <c r="F12" s="25">
        <v>2.7540742059424329E-5</v>
      </c>
    </row>
    <row r="13" spans="1:10">
      <c r="A13" s="25" t="s">
        <v>88</v>
      </c>
      <c r="B13" s="25">
        <v>42</v>
      </c>
      <c r="C13" s="25">
        <v>470.28352504320355</v>
      </c>
      <c r="D13" s="25">
        <v>11.197226786742942</v>
      </c>
      <c r="E13" s="25"/>
      <c r="F13" s="25"/>
    </row>
    <row r="14" spans="1:10" ht="14.25" thickBot="1">
      <c r="A14" s="26" t="s">
        <v>60</v>
      </c>
      <c r="B14" s="26">
        <v>45</v>
      </c>
      <c r="C14" s="26">
        <v>823.55913043478267</v>
      </c>
      <c r="D14" s="26"/>
      <c r="E14" s="26"/>
      <c r="F14" s="26"/>
    </row>
    <row r="15" spans="1:10" ht="14.25" thickBot="1"/>
    <row r="16" spans="1:10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  <c r="J16" s="35" t="s">
        <v>118</v>
      </c>
    </row>
    <row r="17" spans="1:10">
      <c r="A17" s="25" t="s">
        <v>89</v>
      </c>
      <c r="B17" s="25">
        <v>89.686495269286127</v>
      </c>
      <c r="C17" s="25">
        <v>25.937882427542188</v>
      </c>
      <c r="D17" s="25">
        <v>3.457741607080937</v>
      </c>
      <c r="E17" s="25">
        <v>1.2607890578196172E-3</v>
      </c>
      <c r="F17" s="25">
        <v>37.341729953782036</v>
      </c>
      <c r="G17" s="25">
        <v>142.03126058479023</v>
      </c>
      <c r="H17" s="25">
        <v>19.704371905012067</v>
      </c>
      <c r="I17" s="25">
        <v>159.66861863356019</v>
      </c>
    </row>
    <row r="18" spans="1:10">
      <c r="A18" s="25" t="s">
        <v>114</v>
      </c>
      <c r="B18" s="25">
        <v>-10.083755384449244</v>
      </c>
      <c r="C18" s="25">
        <v>25.25433475253385</v>
      </c>
      <c r="D18" s="25">
        <v>-0.39928810175597707</v>
      </c>
      <c r="E18" s="25">
        <v>0.69170410732652576</v>
      </c>
      <c r="F18" s="25">
        <v>-61.04906566039017</v>
      </c>
      <c r="G18" s="25">
        <v>40.881554891491689</v>
      </c>
      <c r="H18" s="25">
        <v>-78.22162188421531</v>
      </c>
      <c r="I18" s="25">
        <v>58.054111115316815</v>
      </c>
      <c r="J18">
        <f>D18/SQRT(D18^2+$B$13)</f>
        <v>-6.1494885702182103E-2</v>
      </c>
    </row>
    <row r="19" spans="1:10">
      <c r="A19" s="25" t="s">
        <v>75</v>
      </c>
      <c r="B19" s="25">
        <v>-0.52529201038811979</v>
      </c>
      <c r="C19" s="25">
        <v>0.40711810241075547</v>
      </c>
      <c r="D19" s="25">
        <v>-1.290269352498933</v>
      </c>
      <c r="E19" s="25">
        <v>0.20401579625783617</v>
      </c>
      <c r="F19" s="25">
        <v>-1.3468895939964007</v>
      </c>
      <c r="G19" s="25">
        <v>0.29630557322016116</v>
      </c>
      <c r="H19" s="25">
        <v>-1.6237235938579193</v>
      </c>
      <c r="I19" s="25">
        <v>0.57313957308167973</v>
      </c>
      <c r="J19">
        <f t="shared" ref="J19:J20" si="0">D19/SQRT(D19^2+$B$13)</f>
        <v>-0.19526062221979146</v>
      </c>
    </row>
    <row r="20" spans="1:10" ht="14.25" thickBot="1">
      <c r="A20" s="26" t="s">
        <v>77</v>
      </c>
      <c r="B20" s="26">
        <v>-0.47995836235523098</v>
      </c>
      <c r="C20" s="26">
        <v>0.27236198520114618</v>
      </c>
      <c r="D20" s="26">
        <v>-1.7622076076467488</v>
      </c>
      <c r="E20" s="26">
        <v>8.5311146665365628E-2</v>
      </c>
      <c r="F20" s="26">
        <v>-1.0296070947081954</v>
      </c>
      <c r="G20" s="26">
        <v>6.9690369997733426E-2</v>
      </c>
      <c r="H20" s="26">
        <v>-1.2148090234040221</v>
      </c>
      <c r="I20" s="26">
        <v>0.25489229869356017</v>
      </c>
      <c r="J20">
        <f t="shared" si="0"/>
        <v>-0.2623873659401601</v>
      </c>
    </row>
    <row r="24" spans="1:10">
      <c r="A24" t="s">
        <v>102</v>
      </c>
    </row>
    <row r="25" spans="1:10" ht="14.25" thickBot="1"/>
    <row r="26" spans="1:10">
      <c r="A26" s="27" t="s">
        <v>103</v>
      </c>
      <c r="B26" s="27" t="s">
        <v>112</v>
      </c>
      <c r="C26" s="27" t="s">
        <v>88</v>
      </c>
      <c r="D26" s="27" t="s">
        <v>113</v>
      </c>
    </row>
    <row r="27" spans="1:10">
      <c r="A27" s="25">
        <v>1</v>
      </c>
      <c r="B27" s="25">
        <v>-1.2197453545484507</v>
      </c>
      <c r="C27" s="25">
        <v>2.6197453545484506</v>
      </c>
      <c r="D27" s="25">
        <v>0.81037391547766302</v>
      </c>
    </row>
    <row r="28" spans="1:10">
      <c r="A28" s="25">
        <v>2</v>
      </c>
      <c r="B28" s="25">
        <v>0.58335898781395201</v>
      </c>
      <c r="C28" s="25">
        <v>2.5166410121860481</v>
      </c>
      <c r="D28" s="25">
        <v>0.7784803310581303</v>
      </c>
    </row>
    <row r="29" spans="1:10">
      <c r="A29" s="25">
        <v>3</v>
      </c>
      <c r="B29" s="25">
        <v>0.97865692502375623</v>
      </c>
      <c r="C29" s="25">
        <v>2.6213430749762439</v>
      </c>
      <c r="D29" s="25">
        <v>0.81086814326841428</v>
      </c>
    </row>
    <row r="30" spans="1:10">
      <c r="A30" s="25">
        <v>4</v>
      </c>
      <c r="B30" s="25">
        <v>1.7858633210150288</v>
      </c>
      <c r="C30" s="25">
        <v>2.4141366789849714</v>
      </c>
      <c r="D30" s="25">
        <v>0.74677234932419523</v>
      </c>
    </row>
    <row r="31" spans="1:10">
      <c r="A31" s="25">
        <v>5</v>
      </c>
      <c r="B31" s="25">
        <v>1.4922795213071964</v>
      </c>
      <c r="C31" s="25">
        <v>1.2077204786928037</v>
      </c>
      <c r="D31" s="25">
        <v>0.37358790289353838</v>
      </c>
    </row>
    <row r="32" spans="1:10">
      <c r="A32" s="25">
        <v>6</v>
      </c>
      <c r="B32" s="25">
        <v>2.1381470639744151</v>
      </c>
      <c r="C32" s="25">
        <v>0.46185293602558497</v>
      </c>
      <c r="D32" s="25">
        <v>0.14286639405318047</v>
      </c>
    </row>
    <row r="33" spans="1:4">
      <c r="A33" s="25">
        <v>7</v>
      </c>
      <c r="B33" s="25">
        <v>2.2819514795496758</v>
      </c>
      <c r="C33" s="25">
        <v>2.518048520450324</v>
      </c>
      <c r="D33" s="25">
        <v>0.77891571993331543</v>
      </c>
    </row>
    <row r="34" spans="1:4">
      <c r="A34" s="25">
        <v>8</v>
      </c>
      <c r="B34" s="25">
        <v>2.9537890568451957</v>
      </c>
      <c r="C34" s="25">
        <v>0.64621094315480443</v>
      </c>
      <c r="D34" s="25">
        <v>0.19989442535690061</v>
      </c>
    </row>
    <row r="35" spans="1:4">
      <c r="A35" s="25">
        <v>9</v>
      </c>
      <c r="B35" s="25">
        <v>3.1820456116845719</v>
      </c>
      <c r="C35" s="25">
        <v>-8.2045611684571806E-2</v>
      </c>
      <c r="D35" s="25">
        <v>-2.5379422268332036E-2</v>
      </c>
    </row>
    <row r="36" spans="1:4">
      <c r="A36" s="25">
        <v>10</v>
      </c>
      <c r="B36" s="25">
        <v>3.6693421750991746</v>
      </c>
      <c r="C36" s="25">
        <v>-1.2693421750991747</v>
      </c>
      <c r="D36" s="25">
        <v>-0.3926495324173796</v>
      </c>
    </row>
    <row r="37" spans="1:4">
      <c r="A37" s="25">
        <v>11</v>
      </c>
      <c r="B37" s="25">
        <v>3.2501301428408738</v>
      </c>
      <c r="C37" s="25">
        <v>-0.65013014284087367</v>
      </c>
      <c r="D37" s="25">
        <v>-0.20110676349107251</v>
      </c>
    </row>
    <row r="38" spans="1:4">
      <c r="A38" s="25">
        <v>12</v>
      </c>
      <c r="B38" s="25">
        <v>2.8629115998392081</v>
      </c>
      <c r="C38" s="25">
        <v>-0.26291159983920798</v>
      </c>
      <c r="D38" s="25">
        <v>-8.1327256565712575E-2</v>
      </c>
    </row>
    <row r="39" spans="1:4">
      <c r="A39" s="25">
        <v>13</v>
      </c>
      <c r="B39" s="25">
        <v>3.9436646985410562</v>
      </c>
      <c r="C39" s="25">
        <v>-0.14366469854105635</v>
      </c>
      <c r="D39" s="25">
        <v>-4.4440244572053415E-2</v>
      </c>
    </row>
    <row r="40" spans="1:4">
      <c r="A40" s="25">
        <v>14</v>
      </c>
      <c r="B40" s="25">
        <v>3.2329952815431255</v>
      </c>
      <c r="C40" s="25">
        <v>-3.2995281543125365E-2</v>
      </c>
      <c r="D40" s="25">
        <v>-1.0206532268476575E-2</v>
      </c>
    </row>
    <row r="41" spans="1:4">
      <c r="A41" s="25">
        <v>15</v>
      </c>
      <c r="B41" s="25">
        <v>2.8043939088135517</v>
      </c>
      <c r="C41" s="25">
        <v>1.1956060911864483</v>
      </c>
      <c r="D41" s="25">
        <v>0.36984052201925066</v>
      </c>
    </row>
    <row r="42" spans="1:4">
      <c r="A42" s="25">
        <v>16</v>
      </c>
      <c r="B42" s="25">
        <v>3.3174076056600796</v>
      </c>
      <c r="C42" s="25">
        <v>-0.41740760566007973</v>
      </c>
      <c r="D42" s="25">
        <v>-0.12911798284578627</v>
      </c>
    </row>
    <row r="43" spans="1:4">
      <c r="A43" s="25">
        <v>17</v>
      </c>
      <c r="B43" s="25">
        <v>4.3777252347871354</v>
      </c>
      <c r="C43" s="25">
        <v>-0.1777252347871352</v>
      </c>
      <c r="D43" s="25">
        <v>-5.4976295365341807E-2</v>
      </c>
    </row>
    <row r="44" spans="1:4">
      <c r="A44" s="25">
        <v>18</v>
      </c>
      <c r="B44" s="25">
        <v>4.4682092921150343</v>
      </c>
      <c r="C44" s="25">
        <v>-1.0682092921150343</v>
      </c>
      <c r="D44" s="25">
        <v>-0.33043247699549394</v>
      </c>
    </row>
    <row r="45" spans="1:4">
      <c r="A45" s="25">
        <v>19</v>
      </c>
      <c r="B45" s="25">
        <v>4.7968597601237093</v>
      </c>
      <c r="C45" s="25">
        <v>-1.0968597601237091</v>
      </c>
      <c r="D45" s="25">
        <v>-0.33929501468456608</v>
      </c>
    </row>
    <row r="46" spans="1:4">
      <c r="A46" s="25">
        <v>20</v>
      </c>
      <c r="B46" s="25">
        <v>5.2978876921487057</v>
      </c>
      <c r="C46" s="25">
        <v>-0.99788769214870587</v>
      </c>
      <c r="D46" s="25">
        <v>-0.30867967945415048</v>
      </c>
    </row>
    <row r="47" spans="1:4">
      <c r="A47" s="25">
        <v>21</v>
      </c>
      <c r="B47" s="25">
        <v>5.3121042903886178</v>
      </c>
      <c r="C47" s="25">
        <v>-1.6121042903886176</v>
      </c>
      <c r="D47" s="25">
        <v>-0.49867719535883703</v>
      </c>
    </row>
    <row r="48" spans="1:4">
      <c r="A48" s="25">
        <v>22</v>
      </c>
      <c r="B48" s="25">
        <v>4.5986003349780873</v>
      </c>
      <c r="C48" s="25">
        <v>-0.29860033497808747</v>
      </c>
      <c r="D48" s="25">
        <v>-9.236696314739444E-2</v>
      </c>
    </row>
    <row r="49" spans="1:4">
      <c r="A49" s="25">
        <v>23</v>
      </c>
      <c r="B49" s="25">
        <v>4.9134587774465217</v>
      </c>
      <c r="C49" s="25">
        <v>-1.3134587774465216</v>
      </c>
      <c r="D49" s="25">
        <v>-0.40629625717240936</v>
      </c>
    </row>
    <row r="50" spans="1:4">
      <c r="A50" s="25">
        <v>24</v>
      </c>
      <c r="B50" s="25">
        <v>5.7787567258716876</v>
      </c>
      <c r="C50" s="25">
        <v>-1.8787567258716877</v>
      </c>
      <c r="D50" s="25">
        <v>-0.58116161615908546</v>
      </c>
    </row>
    <row r="51" spans="1:4">
      <c r="A51" s="25">
        <v>25</v>
      </c>
      <c r="B51" s="25">
        <v>5.9777029969699669</v>
      </c>
      <c r="C51" s="25">
        <v>-2.1777029969699671</v>
      </c>
      <c r="D51" s="25">
        <v>-0.67363558879415331</v>
      </c>
    </row>
    <row r="52" spans="1:4">
      <c r="A52" s="25">
        <v>26</v>
      </c>
      <c r="B52" s="25">
        <v>5.92215588666825</v>
      </c>
      <c r="C52" s="25">
        <v>-1.7221558866682498</v>
      </c>
      <c r="D52" s="25">
        <v>-0.53271979527292845</v>
      </c>
    </row>
    <row r="53" spans="1:4">
      <c r="A53" s="25">
        <v>27</v>
      </c>
      <c r="B53" s="25">
        <v>5.7144483708539298</v>
      </c>
      <c r="C53" s="25">
        <v>-0.71444837085392976</v>
      </c>
      <c r="D53" s="25">
        <v>-0.22100251945873955</v>
      </c>
    </row>
    <row r="54" spans="1:4">
      <c r="A54" s="25">
        <v>28</v>
      </c>
      <c r="B54" s="25">
        <v>6.1392833724123506</v>
      </c>
      <c r="C54" s="25">
        <v>-1.7392833724123502</v>
      </c>
      <c r="D54" s="25">
        <v>-0.53801789329632466</v>
      </c>
    </row>
    <row r="55" spans="1:4">
      <c r="A55" s="25">
        <v>29</v>
      </c>
      <c r="B55" s="25">
        <v>6.1619970976645533</v>
      </c>
      <c r="C55" s="25">
        <v>-2.2619970976645534</v>
      </c>
      <c r="D55" s="25">
        <v>-0.69971054310715153</v>
      </c>
    </row>
    <row r="56" spans="1:4">
      <c r="A56" s="25">
        <v>30</v>
      </c>
      <c r="B56" s="25">
        <v>6.7541097197398017</v>
      </c>
      <c r="C56" s="25">
        <v>-2.154109719739802</v>
      </c>
      <c r="D56" s="25">
        <v>-0.66633740753590109</v>
      </c>
    </row>
    <row r="57" spans="1:4">
      <c r="A57" s="25">
        <v>31</v>
      </c>
      <c r="B57" s="25">
        <v>6.5619771929248145</v>
      </c>
      <c r="C57" s="25">
        <v>-1.1619771929248142</v>
      </c>
      <c r="D57" s="25">
        <v>-0.35943799113579472</v>
      </c>
    </row>
    <row r="58" spans="1:4">
      <c r="A58" s="25">
        <v>32</v>
      </c>
      <c r="B58" s="25">
        <v>7.1379648027413509</v>
      </c>
      <c r="C58" s="25">
        <v>-0.23796480274135057</v>
      </c>
      <c r="D58" s="25">
        <v>-7.3610386829607216E-2</v>
      </c>
    </row>
    <row r="59" spans="1:4">
      <c r="A59" s="25">
        <v>33</v>
      </c>
      <c r="B59" s="25">
        <v>7.0425835695260872</v>
      </c>
      <c r="C59" s="25">
        <v>-1.842583569526087</v>
      </c>
      <c r="D59" s="25">
        <v>-0.56997206207052686</v>
      </c>
    </row>
    <row r="60" spans="1:4">
      <c r="A60" s="25">
        <v>34</v>
      </c>
      <c r="B60" s="25">
        <v>7.8171843638106324</v>
      </c>
      <c r="C60" s="25">
        <v>-1.6171843638106322</v>
      </c>
      <c r="D60" s="25">
        <v>-0.50024863014839183</v>
      </c>
    </row>
    <row r="61" spans="1:4">
      <c r="A61" s="25">
        <v>35</v>
      </c>
      <c r="B61" s="25">
        <v>8.51336059968326</v>
      </c>
      <c r="C61" s="25">
        <v>-2.2133605996832602</v>
      </c>
      <c r="D61" s="25">
        <v>-0.68466566508654891</v>
      </c>
    </row>
    <row r="62" spans="1:4">
      <c r="A62" s="25">
        <v>36</v>
      </c>
      <c r="B62" s="25">
        <v>7.1464404583714156</v>
      </c>
      <c r="C62" s="25">
        <v>-1.8464404583714158</v>
      </c>
      <c r="D62" s="25">
        <v>-0.57116512540003117</v>
      </c>
    </row>
    <row r="63" spans="1:4">
      <c r="A63" s="25">
        <v>37</v>
      </c>
      <c r="B63" s="25">
        <v>7.233863193978209</v>
      </c>
      <c r="C63" s="25">
        <v>-2.3338631939782086</v>
      </c>
      <c r="D63" s="25">
        <v>-0.72194110447017756</v>
      </c>
    </row>
    <row r="64" spans="1:4">
      <c r="A64" s="25">
        <v>38</v>
      </c>
      <c r="B64" s="25">
        <v>8.0745713035603401</v>
      </c>
      <c r="C64" s="25">
        <v>-2.87457130356034</v>
      </c>
      <c r="D64" s="25">
        <v>-0.88920001271934312</v>
      </c>
    </row>
    <row r="65" spans="1:4">
      <c r="A65" s="25">
        <v>39</v>
      </c>
      <c r="B65" s="25">
        <v>7.9075082778784775</v>
      </c>
      <c r="C65" s="25">
        <v>-2.7075082778784774</v>
      </c>
      <c r="D65" s="25">
        <v>-0.8375218914018262</v>
      </c>
    </row>
    <row r="66" spans="1:4">
      <c r="A66" s="25">
        <v>40</v>
      </c>
      <c r="B66" s="25">
        <v>9.0344711389019352</v>
      </c>
      <c r="C66" s="25">
        <v>-0.73447113890193449</v>
      </c>
      <c r="D66" s="25">
        <v>-0.22719622409250897</v>
      </c>
    </row>
    <row r="67" spans="1:4">
      <c r="A67" s="25">
        <v>41</v>
      </c>
      <c r="B67" s="25">
        <v>9.6169231160866389</v>
      </c>
      <c r="C67" s="25">
        <v>-2.4169231160866387</v>
      </c>
      <c r="D67" s="25">
        <v>-0.74763428651224673</v>
      </c>
    </row>
    <row r="68" spans="1:4">
      <c r="A68" s="25">
        <v>42</v>
      </c>
      <c r="B68" s="25">
        <v>10.040709460301812</v>
      </c>
      <c r="C68" s="25">
        <v>-2.2407094603018125</v>
      </c>
      <c r="D68" s="25">
        <v>-0.69312557254466489</v>
      </c>
    </row>
    <row r="69" spans="1:4">
      <c r="A69" s="25">
        <v>43</v>
      </c>
      <c r="B69" s="25">
        <v>9.5690530775258722</v>
      </c>
      <c r="C69" s="25">
        <v>0.83094692247412816</v>
      </c>
      <c r="D69" s="25">
        <v>0.25703937596466864</v>
      </c>
    </row>
    <row r="70" spans="1:4">
      <c r="A70" s="25">
        <v>44</v>
      </c>
      <c r="B70" s="25">
        <v>8.9635910294974437</v>
      </c>
      <c r="C70" s="25">
        <v>1.4364089705025567</v>
      </c>
      <c r="D70" s="25">
        <v>0.44432881983448813</v>
      </c>
    </row>
    <row r="71" spans="1:4">
      <c r="A71" s="25">
        <v>45</v>
      </c>
      <c r="B71" s="25">
        <v>9.7571200380717329</v>
      </c>
      <c r="C71" s="25">
        <v>10.142879961928266</v>
      </c>
      <c r="D71" s="25">
        <v>3.1375283611809235</v>
      </c>
    </row>
    <row r="72" spans="1:4" ht="14.25" thickBot="1">
      <c r="A72" s="26">
        <v>46</v>
      </c>
      <c r="B72" s="26">
        <v>10.312186799968678</v>
      </c>
      <c r="C72" s="26">
        <v>15.687813200031322</v>
      </c>
      <c r="D72" s="26">
        <v>4.8527596722784567</v>
      </c>
    </row>
  </sheetData>
  <phoneticPr fontId="6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7"/>
  <sheetViews>
    <sheetView topLeftCell="A33" zoomScale="200" zoomScaleNormal="200" workbookViewId="0">
      <selection activeCell="T4" sqref="T4:T49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v>5.2</v>
      </c>
      <c r="C4" s="17">
        <v>0.4</v>
      </c>
      <c r="D4" s="17">
        <v>8.6999999999999993</v>
      </c>
      <c r="E4" s="17">
        <v>1.4</v>
      </c>
      <c r="F4" s="17">
        <v>0.7</v>
      </c>
      <c r="G4" s="17">
        <v>26.9</v>
      </c>
      <c r="H4" s="17">
        <v>3.2</v>
      </c>
      <c r="I4" s="21">
        <v>0.1</v>
      </c>
      <c r="J4" s="17">
        <v>1.3</v>
      </c>
      <c r="K4" s="17">
        <v>0.1</v>
      </c>
      <c r="L4" s="21">
        <v>8.1999999999999993</v>
      </c>
      <c r="M4" s="17">
        <v>21.7</v>
      </c>
      <c r="N4" s="17">
        <v>1.9</v>
      </c>
      <c r="O4" s="17">
        <v>7.6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8">
        <v>6.7</v>
      </c>
      <c r="C5" s="18">
        <v>0.8</v>
      </c>
      <c r="D5" s="18">
        <v>8.9</v>
      </c>
      <c r="E5" s="18">
        <v>3.1</v>
      </c>
      <c r="F5" s="18">
        <v>0.5</v>
      </c>
      <c r="G5" s="18">
        <v>25.6</v>
      </c>
      <c r="H5" s="18">
        <v>2.2000000000000002</v>
      </c>
      <c r="I5" s="22">
        <v>0.1</v>
      </c>
      <c r="J5" s="18">
        <v>1.3</v>
      </c>
      <c r="K5" s="18">
        <v>0.1</v>
      </c>
      <c r="L5" s="22">
        <v>10.3</v>
      </c>
      <c r="M5" s="18">
        <v>20.3</v>
      </c>
      <c r="N5" s="18">
        <v>2.6</v>
      </c>
      <c r="O5" s="18">
        <v>12.3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9">
        <v>7.2</v>
      </c>
      <c r="C6" s="19">
        <v>0.4</v>
      </c>
      <c r="D6" s="19">
        <v>6.7</v>
      </c>
      <c r="E6" s="19">
        <v>3.6</v>
      </c>
      <c r="F6" s="19">
        <v>0.6</v>
      </c>
      <c r="G6" s="19">
        <v>25.8</v>
      </c>
      <c r="H6" s="19">
        <v>2.2999999999999998</v>
      </c>
      <c r="I6" s="23">
        <v>0</v>
      </c>
      <c r="J6" s="19">
        <v>1</v>
      </c>
      <c r="K6" s="19">
        <v>0</v>
      </c>
      <c r="L6" s="23">
        <v>7.2</v>
      </c>
      <c r="M6" s="19">
        <v>21.1</v>
      </c>
      <c r="N6" s="19">
        <v>2.4</v>
      </c>
      <c r="O6" s="19">
        <v>9.1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9">
        <v>7.6</v>
      </c>
      <c r="C7" s="19">
        <v>0.4</v>
      </c>
      <c r="D7" s="19">
        <v>4.8</v>
      </c>
      <c r="E7" s="19">
        <v>4.2</v>
      </c>
      <c r="F7" s="19">
        <v>1</v>
      </c>
      <c r="G7" s="19">
        <v>26.4</v>
      </c>
      <c r="H7" s="19">
        <v>2.9</v>
      </c>
      <c r="I7" s="23">
        <v>0.1</v>
      </c>
      <c r="J7" s="19">
        <v>1.4</v>
      </c>
      <c r="K7" s="19">
        <v>0</v>
      </c>
      <c r="L7" s="23">
        <v>7.2</v>
      </c>
      <c r="M7" s="19">
        <v>20.5</v>
      </c>
      <c r="N7" s="19">
        <v>2.6</v>
      </c>
      <c r="O7" s="19">
        <v>6.4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9">
        <v>9.6999999999999993</v>
      </c>
      <c r="C8" s="19">
        <v>0.8</v>
      </c>
      <c r="D8" s="19">
        <v>8.1</v>
      </c>
      <c r="E8" s="19">
        <v>2.7</v>
      </c>
      <c r="F8" s="19">
        <v>0.7</v>
      </c>
      <c r="G8" s="19">
        <v>26.8</v>
      </c>
      <c r="H8" s="19">
        <v>2</v>
      </c>
      <c r="I8" s="23">
        <v>0.1</v>
      </c>
      <c r="J8" s="19">
        <v>1.1000000000000001</v>
      </c>
      <c r="K8" s="19">
        <v>0.1</v>
      </c>
      <c r="L8" s="23">
        <v>8.3000000000000007</v>
      </c>
      <c r="M8" s="19">
        <v>21.3</v>
      </c>
      <c r="N8" s="19">
        <v>2.4</v>
      </c>
      <c r="O8" s="19">
        <v>9.5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9">
        <v>8.6999999999999993</v>
      </c>
      <c r="C9" s="19">
        <v>0.6</v>
      </c>
      <c r="D9" s="19">
        <v>7.4</v>
      </c>
      <c r="E9" s="19">
        <v>2.6</v>
      </c>
      <c r="F9" s="19">
        <v>0.8</v>
      </c>
      <c r="G9" s="19">
        <v>25.5</v>
      </c>
      <c r="H9" s="19">
        <v>2.5</v>
      </c>
      <c r="I9" s="23">
        <v>0.1</v>
      </c>
      <c r="J9" s="19">
        <v>1.1000000000000001</v>
      </c>
      <c r="K9" s="19">
        <v>0</v>
      </c>
      <c r="L9" s="23">
        <v>5.6</v>
      </c>
      <c r="M9" s="19">
        <v>18.100000000000001</v>
      </c>
      <c r="N9" s="19">
        <v>2</v>
      </c>
      <c r="O9" s="19">
        <v>5.8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20">
        <v>8.3000000000000007</v>
      </c>
      <c r="C10" s="20">
        <v>0.4</v>
      </c>
      <c r="D10" s="20">
        <v>4.0999999999999996</v>
      </c>
      <c r="E10" s="20">
        <v>4.8</v>
      </c>
      <c r="F10" s="20">
        <v>0.8</v>
      </c>
      <c r="G10" s="20">
        <v>25.1</v>
      </c>
      <c r="H10" s="20">
        <v>2</v>
      </c>
      <c r="I10" s="24">
        <v>0</v>
      </c>
      <c r="J10" s="20">
        <v>1.1000000000000001</v>
      </c>
      <c r="K10" s="20">
        <v>0.1</v>
      </c>
      <c r="L10" s="24">
        <v>6.7</v>
      </c>
      <c r="M10" s="20">
        <v>18.3</v>
      </c>
      <c r="N10" s="20">
        <v>2.2000000000000002</v>
      </c>
      <c r="O10" s="20">
        <v>5.8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8">
        <v>6</v>
      </c>
      <c r="C11" s="18">
        <v>0.4</v>
      </c>
      <c r="D11" s="18">
        <v>4</v>
      </c>
      <c r="E11" s="18">
        <v>3.6</v>
      </c>
      <c r="F11" s="18">
        <v>0.6</v>
      </c>
      <c r="G11" s="18">
        <v>20.2</v>
      </c>
      <c r="H11" s="18">
        <v>1.9</v>
      </c>
      <c r="I11" s="22">
        <v>0.1</v>
      </c>
      <c r="J11" s="18">
        <v>0.9</v>
      </c>
      <c r="K11" s="18">
        <v>0</v>
      </c>
      <c r="L11" s="22">
        <v>5.0999999999999996</v>
      </c>
      <c r="M11" s="18">
        <v>17.2</v>
      </c>
      <c r="N11" s="18">
        <v>1.7</v>
      </c>
      <c r="O11" s="18">
        <v>6.2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9">
        <v>6</v>
      </c>
      <c r="C12" s="19">
        <v>0.3</v>
      </c>
      <c r="D12" s="19">
        <v>5.2</v>
      </c>
      <c r="E12" s="19">
        <v>3.1</v>
      </c>
      <c r="F12" s="19">
        <v>0.6</v>
      </c>
      <c r="G12" s="19">
        <v>21.2</v>
      </c>
      <c r="H12" s="19">
        <v>2.1</v>
      </c>
      <c r="I12" s="23">
        <v>0.1</v>
      </c>
      <c r="J12" s="19">
        <v>1</v>
      </c>
      <c r="K12" s="19">
        <v>0</v>
      </c>
      <c r="L12" s="23">
        <v>5.0999999999999996</v>
      </c>
      <c r="M12" s="19">
        <v>15.4</v>
      </c>
      <c r="N12" s="19">
        <v>1.8</v>
      </c>
      <c r="O12" s="19">
        <v>6.4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9">
        <v>5.7</v>
      </c>
      <c r="C13" s="19">
        <v>0.5</v>
      </c>
      <c r="D13" s="19">
        <v>7.1</v>
      </c>
      <c r="E13" s="19">
        <v>2.4</v>
      </c>
      <c r="F13" s="19">
        <v>0.7</v>
      </c>
      <c r="G13" s="19">
        <v>19.8</v>
      </c>
      <c r="H13" s="19">
        <v>2.2000000000000002</v>
      </c>
      <c r="I13" s="23">
        <v>0.1</v>
      </c>
      <c r="J13" s="19">
        <v>1</v>
      </c>
      <c r="K13" s="19">
        <v>0</v>
      </c>
      <c r="L13" s="23">
        <v>5.8</v>
      </c>
      <c r="M13" s="19">
        <v>17.100000000000001</v>
      </c>
      <c r="N13" s="19">
        <v>1.7</v>
      </c>
      <c r="O13" s="19">
        <v>6.3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9">
        <v>4.8</v>
      </c>
      <c r="C14" s="19">
        <v>0.3</v>
      </c>
      <c r="D14" s="19">
        <v>5.8</v>
      </c>
      <c r="E14" s="19">
        <v>2.6</v>
      </c>
      <c r="F14" s="19">
        <v>0.7</v>
      </c>
      <c r="G14" s="19">
        <v>18.899999999999999</v>
      </c>
      <c r="H14" s="19">
        <v>2.8</v>
      </c>
      <c r="I14" s="23">
        <v>0.1</v>
      </c>
      <c r="J14" s="19">
        <v>0.9</v>
      </c>
      <c r="K14" s="19">
        <v>0</v>
      </c>
      <c r="L14" s="23">
        <v>5.8</v>
      </c>
      <c r="M14" s="19">
        <v>19.2</v>
      </c>
      <c r="N14" s="19">
        <v>2.5</v>
      </c>
      <c r="O14" s="19">
        <v>7.4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9">
        <v>14.6</v>
      </c>
      <c r="C15" s="19">
        <v>0.8</v>
      </c>
      <c r="D15" s="19">
        <v>5.6</v>
      </c>
      <c r="E15" s="19">
        <v>2.6</v>
      </c>
      <c r="F15" s="19">
        <v>1.1000000000000001</v>
      </c>
      <c r="G15" s="19">
        <v>31.1</v>
      </c>
      <c r="H15" s="19">
        <v>2.5</v>
      </c>
      <c r="I15" s="23">
        <v>0.1</v>
      </c>
      <c r="J15" s="19">
        <v>1.2</v>
      </c>
      <c r="K15" s="19">
        <v>0.2</v>
      </c>
      <c r="L15" s="23">
        <v>8.5</v>
      </c>
      <c r="M15" s="19">
        <v>21.3</v>
      </c>
      <c r="N15" s="19">
        <v>2.5</v>
      </c>
      <c r="O15" s="19">
        <v>6.5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20">
        <v>8.1999999999999993</v>
      </c>
      <c r="C16" s="20">
        <v>0.3</v>
      </c>
      <c r="D16" s="20">
        <v>4.7</v>
      </c>
      <c r="E16" s="20">
        <v>3.8</v>
      </c>
      <c r="F16" s="20">
        <v>0.9</v>
      </c>
      <c r="G16" s="20">
        <v>24.1</v>
      </c>
      <c r="H16" s="20">
        <v>3</v>
      </c>
      <c r="I16" s="24">
        <v>0.1</v>
      </c>
      <c r="J16" s="20">
        <v>1</v>
      </c>
      <c r="K16" s="20">
        <v>0</v>
      </c>
      <c r="L16" s="24">
        <v>5.7</v>
      </c>
      <c r="M16" s="20">
        <v>16.100000000000001</v>
      </c>
      <c r="N16" s="20">
        <v>1.5</v>
      </c>
      <c r="O16" s="20">
        <v>6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8">
        <v>4.9000000000000004</v>
      </c>
      <c r="C17" s="18">
        <v>0.3</v>
      </c>
      <c r="D17" s="18">
        <v>4.5</v>
      </c>
      <c r="E17" s="18">
        <v>3.2</v>
      </c>
      <c r="F17" s="18">
        <v>2.2000000000000002</v>
      </c>
      <c r="G17" s="18">
        <v>20.5</v>
      </c>
      <c r="H17" s="18">
        <v>3</v>
      </c>
      <c r="I17" s="22">
        <v>0.1</v>
      </c>
      <c r="J17" s="18">
        <v>1</v>
      </c>
      <c r="K17" s="18">
        <v>0.1</v>
      </c>
      <c r="L17" s="22">
        <v>5.6</v>
      </c>
      <c r="M17" s="18">
        <v>19.100000000000001</v>
      </c>
      <c r="N17" s="18">
        <v>2.6</v>
      </c>
      <c r="O17" s="18">
        <v>6.5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9">
        <v>6.7</v>
      </c>
      <c r="C18" s="19">
        <v>0.6</v>
      </c>
      <c r="D18" s="19">
        <v>6.1</v>
      </c>
      <c r="E18" s="19">
        <v>4</v>
      </c>
      <c r="F18" s="19">
        <v>1.3</v>
      </c>
      <c r="G18" s="19">
        <v>42.8</v>
      </c>
      <c r="H18" s="19">
        <v>7.7</v>
      </c>
      <c r="I18" s="23">
        <v>0.2</v>
      </c>
      <c r="J18" s="19">
        <v>1.7</v>
      </c>
      <c r="K18" s="19">
        <v>0.1</v>
      </c>
      <c r="L18" s="23">
        <v>6.6</v>
      </c>
      <c r="M18" s="19">
        <v>21.7</v>
      </c>
      <c r="N18" s="19">
        <v>3.6</v>
      </c>
      <c r="O18" s="19">
        <v>6.6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9">
        <v>4.0999999999999996</v>
      </c>
      <c r="C19" s="19">
        <v>0.3</v>
      </c>
      <c r="D19" s="19">
        <v>4.5999999999999996</v>
      </c>
      <c r="E19" s="19">
        <v>2.9</v>
      </c>
      <c r="F19" s="19">
        <v>0.7</v>
      </c>
      <c r="G19" s="19">
        <v>21.3</v>
      </c>
      <c r="H19" s="19">
        <v>3.2</v>
      </c>
      <c r="I19" s="23">
        <v>0.1</v>
      </c>
      <c r="J19" s="19">
        <v>1</v>
      </c>
      <c r="K19" s="19">
        <v>0</v>
      </c>
      <c r="L19" s="23">
        <v>5.8</v>
      </c>
      <c r="M19" s="19">
        <v>18.3</v>
      </c>
      <c r="N19" s="19">
        <v>2.8</v>
      </c>
      <c r="O19" s="19">
        <v>5.8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20">
        <v>5.7</v>
      </c>
      <c r="C20" s="20">
        <v>0.4</v>
      </c>
      <c r="D20" s="20">
        <v>4.9000000000000004</v>
      </c>
      <c r="E20" s="20">
        <v>4.2</v>
      </c>
      <c r="F20" s="20">
        <v>0.8</v>
      </c>
      <c r="G20" s="20">
        <v>22.5</v>
      </c>
      <c r="H20" s="20">
        <v>8.4</v>
      </c>
      <c r="I20" s="24">
        <v>0.3</v>
      </c>
      <c r="J20" s="20">
        <v>1.1000000000000001</v>
      </c>
      <c r="K20" s="20">
        <v>0</v>
      </c>
      <c r="L20" s="24">
        <v>5.0999999999999996</v>
      </c>
      <c r="M20" s="20">
        <v>15.1</v>
      </c>
      <c r="N20" s="20">
        <v>1.6</v>
      </c>
      <c r="O20" s="20">
        <v>5.8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8">
        <v>8.3000000000000007</v>
      </c>
      <c r="C21" s="18">
        <v>0.2</v>
      </c>
      <c r="D21" s="18">
        <v>3.2</v>
      </c>
      <c r="E21" s="18">
        <v>3.4</v>
      </c>
      <c r="F21" s="18">
        <v>0.7</v>
      </c>
      <c r="G21" s="18">
        <v>29</v>
      </c>
      <c r="H21" s="18">
        <v>1.8</v>
      </c>
      <c r="I21" s="22">
        <v>0.1</v>
      </c>
      <c r="J21" s="18">
        <v>0.8</v>
      </c>
      <c r="K21" s="18">
        <v>0.1</v>
      </c>
      <c r="L21" s="22">
        <v>8.4</v>
      </c>
      <c r="M21" s="18">
        <v>18.2</v>
      </c>
      <c r="N21" s="18">
        <v>2.6</v>
      </c>
      <c r="O21" s="18">
        <v>6.2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9">
        <v>8.1999999999999993</v>
      </c>
      <c r="C22" s="19">
        <v>0.3</v>
      </c>
      <c r="D22" s="19">
        <v>2.7</v>
      </c>
      <c r="E22" s="19">
        <v>3.7</v>
      </c>
      <c r="F22" s="19">
        <v>0.9</v>
      </c>
      <c r="G22" s="19">
        <v>26.4</v>
      </c>
      <c r="H22" s="19">
        <v>2.2999999999999998</v>
      </c>
      <c r="I22" s="23">
        <v>0.1</v>
      </c>
      <c r="J22" s="19">
        <v>0.7</v>
      </c>
      <c r="K22" s="19">
        <v>0.1</v>
      </c>
      <c r="L22" s="23">
        <v>7.4</v>
      </c>
      <c r="M22" s="19">
        <v>18.3</v>
      </c>
      <c r="N22" s="19">
        <v>2.4</v>
      </c>
      <c r="O22" s="19">
        <v>6.7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20">
        <v>7.4</v>
      </c>
      <c r="C23" s="20">
        <v>0.5</v>
      </c>
      <c r="D23" s="20">
        <v>2</v>
      </c>
      <c r="E23" s="20">
        <v>4.3</v>
      </c>
      <c r="F23" s="20">
        <v>0.9</v>
      </c>
      <c r="G23" s="20">
        <v>27.2</v>
      </c>
      <c r="H23" s="20">
        <v>1.4</v>
      </c>
      <c r="I23" s="24">
        <v>0.1</v>
      </c>
      <c r="J23" s="20">
        <v>0.5</v>
      </c>
      <c r="K23" s="20">
        <v>0.1</v>
      </c>
      <c r="L23" s="24">
        <v>10.4</v>
      </c>
      <c r="M23" s="20">
        <v>15.4</v>
      </c>
      <c r="N23" s="20">
        <v>2</v>
      </c>
      <c r="O23" s="20">
        <v>7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8">
        <v>6.1</v>
      </c>
      <c r="C24" s="18">
        <v>0.3</v>
      </c>
      <c r="D24" s="18">
        <v>2.4</v>
      </c>
      <c r="E24" s="18">
        <v>3.7</v>
      </c>
      <c r="F24" s="18">
        <v>0.9</v>
      </c>
      <c r="G24" s="18">
        <v>19.100000000000001</v>
      </c>
      <c r="H24" s="18">
        <v>1.8</v>
      </c>
      <c r="I24" s="22">
        <v>0.1</v>
      </c>
      <c r="J24" s="18">
        <v>0.6</v>
      </c>
      <c r="K24" s="18">
        <v>0</v>
      </c>
      <c r="L24" s="22">
        <v>6.1</v>
      </c>
      <c r="M24" s="18">
        <v>15.2</v>
      </c>
      <c r="N24" s="18">
        <v>2.1</v>
      </c>
      <c r="O24" s="18">
        <v>6.2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9">
        <v>5.5</v>
      </c>
      <c r="C25" s="19">
        <v>0.4</v>
      </c>
      <c r="D25" s="19">
        <v>4.3</v>
      </c>
      <c r="E25" s="19">
        <v>4.3</v>
      </c>
      <c r="F25" s="19">
        <v>0.9</v>
      </c>
      <c r="G25" s="19">
        <v>22.7</v>
      </c>
      <c r="H25" s="19">
        <v>2.1</v>
      </c>
      <c r="I25" s="23">
        <v>0.1</v>
      </c>
      <c r="J25" s="19">
        <v>0.9</v>
      </c>
      <c r="K25" s="19">
        <v>0.1</v>
      </c>
      <c r="L25" s="23">
        <v>5.9</v>
      </c>
      <c r="M25" s="19">
        <v>16.600000000000001</v>
      </c>
      <c r="N25" s="19">
        <v>2</v>
      </c>
      <c r="O25" s="19">
        <v>5.7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9">
        <v>4.3</v>
      </c>
      <c r="C26" s="19">
        <v>0.3</v>
      </c>
      <c r="D26" s="19">
        <v>2.7</v>
      </c>
      <c r="E26" s="19">
        <v>3.6</v>
      </c>
      <c r="F26" s="19">
        <v>1.2</v>
      </c>
      <c r="G26" s="19">
        <v>25.1</v>
      </c>
      <c r="H26" s="19">
        <v>2.2999999999999998</v>
      </c>
      <c r="I26" s="23">
        <v>0.1</v>
      </c>
      <c r="J26" s="19">
        <v>0.7</v>
      </c>
      <c r="K26" s="19">
        <v>0.1</v>
      </c>
      <c r="L26" s="23">
        <v>7</v>
      </c>
      <c r="M26" s="19">
        <v>17.600000000000001</v>
      </c>
      <c r="N26" s="19">
        <v>2.2999999999999998</v>
      </c>
      <c r="O26" s="19">
        <v>6.1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20">
        <v>5.2</v>
      </c>
      <c r="C27" s="20">
        <v>0.5</v>
      </c>
      <c r="D27" s="20">
        <v>2.6</v>
      </c>
      <c r="E27" s="20">
        <v>3.9</v>
      </c>
      <c r="F27" s="20">
        <v>1</v>
      </c>
      <c r="G27" s="20">
        <v>21</v>
      </c>
      <c r="H27" s="20">
        <v>1.5</v>
      </c>
      <c r="I27" s="24">
        <v>0.1</v>
      </c>
      <c r="J27" s="20">
        <v>0.6</v>
      </c>
      <c r="K27" s="20">
        <v>0</v>
      </c>
      <c r="L27" s="24">
        <v>6.2</v>
      </c>
      <c r="M27" s="20">
        <v>15.6</v>
      </c>
      <c r="N27" s="20">
        <v>2</v>
      </c>
      <c r="O27" s="20">
        <v>6.1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8">
        <v>5.8</v>
      </c>
      <c r="C28" s="18">
        <v>0.3</v>
      </c>
      <c r="D28" s="18">
        <v>2</v>
      </c>
      <c r="E28" s="18">
        <v>3.8</v>
      </c>
      <c r="F28" s="18">
        <v>0.9</v>
      </c>
      <c r="G28" s="18">
        <v>18.399999999999999</v>
      </c>
      <c r="H28" s="18">
        <v>1.6</v>
      </c>
      <c r="I28" s="22">
        <v>0.1</v>
      </c>
      <c r="J28" s="18">
        <v>0.6</v>
      </c>
      <c r="K28" s="18">
        <v>0</v>
      </c>
      <c r="L28" s="22">
        <v>6.3</v>
      </c>
      <c r="M28" s="18">
        <v>16.2</v>
      </c>
      <c r="N28" s="18">
        <v>2.5</v>
      </c>
      <c r="O28" s="18">
        <v>5.8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9">
        <v>6.2</v>
      </c>
      <c r="C29" s="19">
        <v>0.3</v>
      </c>
      <c r="D29" s="19">
        <v>1.9</v>
      </c>
      <c r="E29" s="19">
        <v>4.2</v>
      </c>
      <c r="F29" s="19">
        <v>1.2</v>
      </c>
      <c r="G29" s="19">
        <v>29.5</v>
      </c>
      <c r="H29" s="19">
        <v>3.4</v>
      </c>
      <c r="I29" s="23">
        <v>0.1</v>
      </c>
      <c r="J29" s="19">
        <v>0.9</v>
      </c>
      <c r="K29" s="19">
        <v>0.1</v>
      </c>
      <c r="L29" s="23">
        <v>9.3000000000000007</v>
      </c>
      <c r="M29" s="19">
        <v>20</v>
      </c>
      <c r="N29" s="19">
        <v>2.4</v>
      </c>
      <c r="O29" s="19">
        <v>6.5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9">
        <v>4.9000000000000004</v>
      </c>
      <c r="C30" s="19">
        <v>0.3</v>
      </c>
      <c r="D30" s="19">
        <v>2.2000000000000002</v>
      </c>
      <c r="E30" s="19">
        <v>5</v>
      </c>
      <c r="F30" s="19">
        <v>1</v>
      </c>
      <c r="G30" s="19">
        <v>31.2</v>
      </c>
      <c r="H30" s="19">
        <v>3.7</v>
      </c>
      <c r="I30" s="23">
        <v>0.1</v>
      </c>
      <c r="J30" s="19">
        <v>1</v>
      </c>
      <c r="K30" s="19">
        <v>0.1</v>
      </c>
      <c r="L30" s="23">
        <v>10.1</v>
      </c>
      <c r="M30" s="19">
        <v>25.9</v>
      </c>
      <c r="N30" s="19">
        <v>3.2</v>
      </c>
      <c r="O30" s="19">
        <v>9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9">
        <v>5.4</v>
      </c>
      <c r="C31" s="19">
        <v>0.3</v>
      </c>
      <c r="D31" s="19">
        <v>2.1</v>
      </c>
      <c r="E31" s="19">
        <v>4.4000000000000004</v>
      </c>
      <c r="F31" s="19">
        <v>1</v>
      </c>
      <c r="G31" s="19">
        <v>24.9</v>
      </c>
      <c r="H31" s="19">
        <v>2.4</v>
      </c>
      <c r="I31" s="23">
        <v>0.1</v>
      </c>
      <c r="J31" s="19">
        <v>0.7</v>
      </c>
      <c r="K31" s="19">
        <v>0.1</v>
      </c>
      <c r="L31" s="23">
        <v>9.3000000000000007</v>
      </c>
      <c r="M31" s="19">
        <v>21.1</v>
      </c>
      <c r="N31" s="19">
        <v>2.7</v>
      </c>
      <c r="O31" s="19">
        <v>7.4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9">
        <v>5.5</v>
      </c>
      <c r="C32" s="19">
        <v>0.2</v>
      </c>
      <c r="D32" s="19">
        <v>1.6</v>
      </c>
      <c r="E32" s="19">
        <v>3.9</v>
      </c>
      <c r="F32" s="19">
        <v>0.8</v>
      </c>
      <c r="G32" s="19">
        <v>17.8</v>
      </c>
      <c r="H32" s="19">
        <v>1.6</v>
      </c>
      <c r="I32" s="23">
        <v>0</v>
      </c>
      <c r="J32" s="19">
        <v>0.6</v>
      </c>
      <c r="K32" s="19">
        <v>0</v>
      </c>
      <c r="L32" s="23">
        <v>6.7</v>
      </c>
      <c r="M32" s="19">
        <v>15.4</v>
      </c>
      <c r="N32" s="19">
        <v>2.2000000000000002</v>
      </c>
      <c r="O32" s="19">
        <v>7.7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20">
        <v>7</v>
      </c>
      <c r="C33" s="20">
        <v>0.4</v>
      </c>
      <c r="D33" s="20">
        <v>2.8</v>
      </c>
      <c r="E33" s="20">
        <v>4.5999999999999996</v>
      </c>
      <c r="F33" s="20">
        <v>1.2</v>
      </c>
      <c r="G33" s="20">
        <v>23</v>
      </c>
      <c r="H33" s="20">
        <v>2.4</v>
      </c>
      <c r="I33" s="24">
        <v>0.1</v>
      </c>
      <c r="J33" s="20">
        <v>0.5</v>
      </c>
      <c r="K33" s="20">
        <v>0.1</v>
      </c>
      <c r="L33" s="24">
        <v>9.9</v>
      </c>
      <c r="M33" s="20">
        <v>17.2</v>
      </c>
      <c r="N33" s="20">
        <v>2.9</v>
      </c>
      <c r="O33" s="20">
        <v>8.4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8">
        <v>7.3</v>
      </c>
      <c r="C34" s="18">
        <v>0.7</v>
      </c>
      <c r="D34" s="18">
        <v>2.7</v>
      </c>
      <c r="E34" s="18">
        <v>5.4</v>
      </c>
      <c r="F34" s="18">
        <v>1.3</v>
      </c>
      <c r="G34" s="18">
        <v>24.1</v>
      </c>
      <c r="H34" s="18">
        <v>1.5</v>
      </c>
      <c r="I34" s="22">
        <v>0.1</v>
      </c>
      <c r="J34" s="18">
        <v>0.7</v>
      </c>
      <c r="K34" s="18">
        <v>0.1</v>
      </c>
      <c r="L34" s="22">
        <v>8.6999999999999993</v>
      </c>
      <c r="M34" s="18">
        <v>19.399999999999999</v>
      </c>
      <c r="N34" s="18">
        <v>1.9</v>
      </c>
      <c r="O34" s="18">
        <v>9.6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9">
        <v>8.3000000000000007</v>
      </c>
      <c r="C35" s="19">
        <v>0.5</v>
      </c>
      <c r="D35" s="19">
        <v>3.1</v>
      </c>
      <c r="E35" s="19">
        <v>6.9</v>
      </c>
      <c r="F35" s="19">
        <v>1.6</v>
      </c>
      <c r="G35" s="19">
        <v>23</v>
      </c>
      <c r="H35" s="19">
        <v>1.7</v>
      </c>
      <c r="I35" s="23">
        <v>0.5</v>
      </c>
      <c r="J35" s="19">
        <v>0.6</v>
      </c>
      <c r="K35" s="19">
        <v>0</v>
      </c>
      <c r="L35" s="23">
        <v>8.1999999999999993</v>
      </c>
      <c r="M35" s="19">
        <v>16.2</v>
      </c>
      <c r="N35" s="19">
        <v>1.5</v>
      </c>
      <c r="O35" s="19">
        <v>9.4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9">
        <v>5.4</v>
      </c>
      <c r="C36" s="19">
        <v>0.3</v>
      </c>
      <c r="D36" s="19">
        <v>2.2000000000000002</v>
      </c>
      <c r="E36" s="19">
        <v>5.2</v>
      </c>
      <c r="F36" s="19">
        <v>0.9</v>
      </c>
      <c r="G36" s="19">
        <v>19.5</v>
      </c>
      <c r="H36" s="19">
        <v>1.7</v>
      </c>
      <c r="I36" s="23">
        <v>0.1</v>
      </c>
      <c r="J36" s="19">
        <v>0.6</v>
      </c>
      <c r="K36" s="19">
        <v>0.1</v>
      </c>
      <c r="L36" s="23">
        <v>7</v>
      </c>
      <c r="M36" s="19">
        <v>16.5</v>
      </c>
      <c r="N36" s="19">
        <v>1.9</v>
      </c>
      <c r="O36" s="19">
        <v>7.9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9">
        <v>5.6</v>
      </c>
      <c r="C37" s="19">
        <v>0.3</v>
      </c>
      <c r="D37" s="19">
        <v>2.5</v>
      </c>
      <c r="E37" s="19">
        <v>6.2</v>
      </c>
      <c r="F37" s="19">
        <v>1</v>
      </c>
      <c r="G37" s="19">
        <v>24.8</v>
      </c>
      <c r="H37" s="19">
        <v>2.2000000000000002</v>
      </c>
      <c r="I37" s="23">
        <v>0.1</v>
      </c>
      <c r="J37" s="19">
        <v>0.7</v>
      </c>
      <c r="K37" s="19">
        <v>0.1</v>
      </c>
      <c r="L37" s="23">
        <v>9.8000000000000007</v>
      </c>
      <c r="M37" s="19">
        <v>19</v>
      </c>
      <c r="N37" s="19">
        <v>2.1</v>
      </c>
      <c r="O37" s="19">
        <v>9.3000000000000007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20">
        <v>5.5</v>
      </c>
      <c r="C38" s="20">
        <v>0.4</v>
      </c>
      <c r="D38" s="20">
        <v>2.8</v>
      </c>
      <c r="E38" s="20">
        <v>6.3</v>
      </c>
      <c r="F38" s="20">
        <v>1</v>
      </c>
      <c r="G38" s="20">
        <v>22</v>
      </c>
      <c r="H38" s="20">
        <v>1.4</v>
      </c>
      <c r="I38" s="24">
        <v>0.1</v>
      </c>
      <c r="J38" s="20">
        <v>0.6</v>
      </c>
      <c r="K38" s="20">
        <v>0.1</v>
      </c>
      <c r="L38" s="24">
        <v>9.5</v>
      </c>
      <c r="M38" s="20">
        <v>15.9</v>
      </c>
      <c r="N38" s="20">
        <v>1.5</v>
      </c>
      <c r="O38" s="20">
        <v>10.5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8">
        <v>5.3</v>
      </c>
      <c r="C39" s="18">
        <v>0.3</v>
      </c>
      <c r="D39" s="18">
        <v>2.1</v>
      </c>
      <c r="E39" s="18">
        <v>5.3</v>
      </c>
      <c r="F39" s="18">
        <v>1.1000000000000001</v>
      </c>
      <c r="G39" s="18">
        <v>21.6</v>
      </c>
      <c r="H39" s="18">
        <v>1.4</v>
      </c>
      <c r="I39" s="22">
        <v>0.1</v>
      </c>
      <c r="J39" s="18">
        <v>0.6</v>
      </c>
      <c r="K39" s="18">
        <v>0.1</v>
      </c>
      <c r="L39" s="22">
        <v>8.3000000000000007</v>
      </c>
      <c r="M39" s="18">
        <v>15.3</v>
      </c>
      <c r="N39" s="18">
        <v>1.6</v>
      </c>
      <c r="O39" s="18">
        <v>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9">
        <v>5.4</v>
      </c>
      <c r="C40" s="19">
        <v>0.4</v>
      </c>
      <c r="D40" s="19">
        <v>2.2999999999999998</v>
      </c>
      <c r="E40" s="19">
        <v>4.9000000000000004</v>
      </c>
      <c r="F40" s="19">
        <v>1.9</v>
      </c>
      <c r="G40" s="19">
        <v>24.2</v>
      </c>
      <c r="H40" s="19">
        <v>1.6</v>
      </c>
      <c r="I40" s="23">
        <v>0.1</v>
      </c>
      <c r="J40" s="19">
        <v>0.6</v>
      </c>
      <c r="K40" s="19">
        <v>0.1</v>
      </c>
      <c r="L40" s="23">
        <v>7.3</v>
      </c>
      <c r="M40" s="19">
        <v>18</v>
      </c>
      <c r="N40" s="19">
        <v>2.2000000000000002</v>
      </c>
      <c r="O40" s="19">
        <v>7.5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9">
        <v>5.4</v>
      </c>
      <c r="C41" s="19">
        <v>0.4</v>
      </c>
      <c r="D41" s="19">
        <v>2.8</v>
      </c>
      <c r="E41" s="19">
        <v>5.2</v>
      </c>
      <c r="F41" s="19">
        <v>1.3</v>
      </c>
      <c r="G41" s="19">
        <v>23.3</v>
      </c>
      <c r="H41" s="19">
        <v>1.5</v>
      </c>
      <c r="I41" s="23">
        <v>0.1</v>
      </c>
      <c r="J41" s="19">
        <v>0.5</v>
      </c>
      <c r="K41" s="19">
        <v>0.1</v>
      </c>
      <c r="L41" s="23">
        <v>8.1</v>
      </c>
      <c r="M41" s="19">
        <v>16.2</v>
      </c>
      <c r="N41" s="19">
        <v>1.9</v>
      </c>
      <c r="O41" s="19">
        <v>9.3000000000000007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20">
        <v>6.6</v>
      </c>
      <c r="C42" s="20">
        <v>0.3</v>
      </c>
      <c r="D42" s="20">
        <v>3.4</v>
      </c>
      <c r="E42" s="20">
        <v>5.2</v>
      </c>
      <c r="F42" s="20">
        <v>0.9</v>
      </c>
      <c r="G42" s="20">
        <v>29.3</v>
      </c>
      <c r="H42" s="20">
        <v>1.5</v>
      </c>
      <c r="I42" s="24">
        <v>0.1</v>
      </c>
      <c r="J42" s="20">
        <v>0.7</v>
      </c>
      <c r="K42" s="20">
        <v>0.1</v>
      </c>
      <c r="L42" s="24">
        <v>17.2</v>
      </c>
      <c r="M42" s="20">
        <v>19.5</v>
      </c>
      <c r="N42" s="20">
        <v>2.6</v>
      </c>
      <c r="O42" s="20">
        <v>9.6999999999999993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8">
        <v>4.5999999999999996</v>
      </c>
      <c r="C43" s="18">
        <v>0.3</v>
      </c>
      <c r="D43" s="18">
        <v>2.2000000000000002</v>
      </c>
      <c r="E43" s="18">
        <v>8.3000000000000007</v>
      </c>
      <c r="F43" s="18">
        <v>0.8</v>
      </c>
      <c r="G43" s="18">
        <v>24.3</v>
      </c>
      <c r="H43" s="18">
        <v>2.7</v>
      </c>
      <c r="I43" s="22">
        <v>0.1</v>
      </c>
      <c r="J43" s="18">
        <v>0.7</v>
      </c>
      <c r="K43" s="18">
        <v>0.1</v>
      </c>
      <c r="L43" s="22">
        <v>9.3000000000000007</v>
      </c>
      <c r="M43" s="18">
        <v>17.2</v>
      </c>
      <c r="N43" s="18">
        <v>1.7</v>
      </c>
      <c r="O43" s="18">
        <v>7.8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9">
        <v>6.5</v>
      </c>
      <c r="C44" s="19">
        <v>0.5</v>
      </c>
      <c r="D44" s="19">
        <v>1.8</v>
      </c>
      <c r="E44" s="19">
        <v>7.2</v>
      </c>
      <c r="F44" s="19">
        <v>0.8</v>
      </c>
      <c r="G44" s="19">
        <v>21.7</v>
      </c>
      <c r="H44" s="19">
        <v>1.3</v>
      </c>
      <c r="I44" s="23">
        <v>0.1</v>
      </c>
      <c r="J44" s="19">
        <v>0.5</v>
      </c>
      <c r="K44" s="19">
        <v>0.1</v>
      </c>
      <c r="L44" s="23">
        <v>9.1999999999999993</v>
      </c>
      <c r="M44" s="19">
        <v>14.6</v>
      </c>
      <c r="N44" s="19">
        <v>1.1000000000000001</v>
      </c>
      <c r="O44" s="19">
        <v>8.6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20">
        <v>4.5999999999999996</v>
      </c>
      <c r="C45" s="20">
        <v>0.4</v>
      </c>
      <c r="D45" s="20">
        <v>2.8</v>
      </c>
      <c r="E45" s="20">
        <v>7.8</v>
      </c>
      <c r="F45" s="20">
        <v>0.7</v>
      </c>
      <c r="G45" s="20">
        <v>22.1</v>
      </c>
      <c r="H45" s="20">
        <v>1.5</v>
      </c>
      <c r="I45" s="24">
        <v>0.1</v>
      </c>
      <c r="J45" s="20">
        <v>0.5</v>
      </c>
      <c r="K45" s="20">
        <v>0.1</v>
      </c>
      <c r="L45" s="24">
        <v>8.8000000000000007</v>
      </c>
      <c r="M45" s="20">
        <v>14.8</v>
      </c>
      <c r="N45" s="20">
        <v>1.2</v>
      </c>
      <c r="O45" s="20">
        <v>8.5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8">
        <v>2.9</v>
      </c>
      <c r="C46" s="18">
        <v>0.4</v>
      </c>
      <c r="D46" s="18">
        <v>2.1</v>
      </c>
      <c r="E46" s="18">
        <v>10.4</v>
      </c>
      <c r="F46" s="18">
        <v>0.8</v>
      </c>
      <c r="G46" s="18">
        <v>21.4</v>
      </c>
      <c r="H46" s="18">
        <v>1.8</v>
      </c>
      <c r="I46" s="22">
        <v>0.1</v>
      </c>
      <c r="J46" s="18">
        <v>0.5</v>
      </c>
      <c r="K46" s="18">
        <v>0.1</v>
      </c>
      <c r="L46" s="22">
        <v>9.4</v>
      </c>
      <c r="M46" s="18">
        <v>15.5</v>
      </c>
      <c r="N46" s="18">
        <v>1.1000000000000001</v>
      </c>
      <c r="O46" s="18">
        <v>12.9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9">
        <v>4.9000000000000004</v>
      </c>
      <c r="C47" s="19">
        <v>0.4</v>
      </c>
      <c r="D47" s="19">
        <v>3.6</v>
      </c>
      <c r="E47" s="19">
        <v>10.4</v>
      </c>
      <c r="F47" s="19">
        <v>0.8</v>
      </c>
      <c r="G47" s="19">
        <v>23</v>
      </c>
      <c r="H47" s="19">
        <v>2.2000000000000002</v>
      </c>
      <c r="I47" s="23">
        <v>0.1</v>
      </c>
      <c r="J47" s="19">
        <v>0.8</v>
      </c>
      <c r="K47" s="19">
        <v>0.1</v>
      </c>
      <c r="L47" s="23">
        <v>9.3000000000000007</v>
      </c>
      <c r="M47" s="19">
        <v>14.7</v>
      </c>
      <c r="N47" s="19">
        <v>1.4</v>
      </c>
      <c r="O47" s="19">
        <v>10.5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9">
        <v>2.2000000000000002</v>
      </c>
      <c r="C48" s="19">
        <v>0.3</v>
      </c>
      <c r="D48" s="19">
        <v>1.6</v>
      </c>
      <c r="E48" s="19">
        <v>19.899999999999999</v>
      </c>
      <c r="F48" s="19">
        <v>0.6</v>
      </c>
      <c r="G48" s="19">
        <v>22.1</v>
      </c>
      <c r="H48" s="19">
        <v>2.1</v>
      </c>
      <c r="I48" s="23">
        <v>0.1</v>
      </c>
      <c r="J48" s="19">
        <v>0.4</v>
      </c>
      <c r="K48" s="19">
        <v>0.1</v>
      </c>
      <c r="L48" s="23">
        <v>11.5</v>
      </c>
      <c r="M48" s="19">
        <v>14.8</v>
      </c>
      <c r="N48" s="19">
        <v>1.1000000000000001</v>
      </c>
      <c r="O48" s="19">
        <v>15.1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20">
        <v>1.2</v>
      </c>
      <c r="C49" s="20">
        <v>0.2</v>
      </c>
      <c r="D49" s="20">
        <v>0.7</v>
      </c>
      <c r="E49" s="20">
        <v>26</v>
      </c>
      <c r="F49" s="20">
        <v>0.9</v>
      </c>
      <c r="G49" s="20">
        <v>18.2</v>
      </c>
      <c r="H49" s="20">
        <v>1.3</v>
      </c>
      <c r="I49" s="24">
        <v>0</v>
      </c>
      <c r="J49" s="20">
        <v>0.3</v>
      </c>
      <c r="K49" s="20">
        <v>0</v>
      </c>
      <c r="L49" s="24">
        <v>10.6</v>
      </c>
      <c r="M49" s="20">
        <v>13.5</v>
      </c>
      <c r="N49" s="20">
        <v>1</v>
      </c>
      <c r="O49" s="20">
        <v>12.5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5.7032877187238178</v>
      </c>
      <c r="C51" s="32">
        <f t="shared" ref="C51:P51" si="0">SUMPRODUCT(C4:C49,$R4:$R49)</f>
        <v>0.38446278444930249</v>
      </c>
      <c r="D51" s="32">
        <f t="shared" si="0"/>
        <v>4.104858389268208</v>
      </c>
      <c r="E51" s="32">
        <f t="shared" si="0"/>
        <v>4.6244672142987842</v>
      </c>
      <c r="F51" s="32">
        <f t="shared" si="0"/>
        <v>0.99799693762579345</v>
      </c>
      <c r="G51" s="32">
        <f t="shared" si="0"/>
        <v>25.840246145549443</v>
      </c>
      <c r="H51" s="32">
        <f t="shared" si="0"/>
        <v>3.0970214077291236</v>
      </c>
      <c r="I51" s="32">
        <f t="shared" si="0"/>
        <v>0.10937202068547108</v>
      </c>
      <c r="J51" s="32">
        <f t="shared" si="0"/>
        <v>0.95271713485039644</v>
      </c>
      <c r="K51" s="32">
        <f t="shared" si="0"/>
        <v>7.0241041592434605E-2</v>
      </c>
      <c r="L51" s="32">
        <f t="shared" si="0"/>
        <v>7.5378203214529886</v>
      </c>
      <c r="M51" s="32">
        <f t="shared" si="0"/>
        <v>19.002574127753</v>
      </c>
      <c r="N51" s="32">
        <f t="shared" si="0"/>
        <v>2.3885488390905323</v>
      </c>
      <c r="O51" s="32">
        <f t="shared" si="0"/>
        <v>7.4111824809083116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6.1217391304347828</v>
      </c>
      <c r="C52" s="32">
        <f t="shared" ref="C52:P52" si="1">AVERAGE(C4:C49)</f>
        <v>0.4</v>
      </c>
      <c r="D52" s="32">
        <f t="shared" si="1"/>
        <v>3.7478260869565219</v>
      </c>
      <c r="E52" s="32">
        <f t="shared" si="1"/>
        <v>5.3956521739130441</v>
      </c>
      <c r="F52" s="32">
        <f t="shared" si="1"/>
        <v>0.94999999999999962</v>
      </c>
      <c r="G52" s="32">
        <f t="shared" si="1"/>
        <v>24.008695652173916</v>
      </c>
      <c r="H52" s="32">
        <f t="shared" si="1"/>
        <v>2.3826086956521739</v>
      </c>
      <c r="I52" s="32">
        <f t="shared" si="1"/>
        <v>0.10652173913043474</v>
      </c>
      <c r="J52" s="32">
        <f t="shared" si="1"/>
        <v>0.815217391304348</v>
      </c>
      <c r="K52" s="32">
        <f t="shared" si="1"/>
        <v>6.7391304347826128E-2</v>
      </c>
      <c r="L52" s="32">
        <f t="shared" si="1"/>
        <v>7.9956521739130446</v>
      </c>
      <c r="M52" s="32">
        <f t="shared" si="1"/>
        <v>17.730434782608697</v>
      </c>
      <c r="N52" s="32">
        <f t="shared" si="1"/>
        <v>2.0760869565217392</v>
      </c>
      <c r="O52" s="32">
        <f t="shared" si="1"/>
        <v>7.9543478260869573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M14" sqref="M14"/>
    </sheetView>
  </sheetViews>
  <sheetFormatPr defaultRowHeight="13.5"/>
  <cols>
    <col min="1" max="1" width="19" customWidth="1"/>
    <col min="4" max="4" width="14.875" customWidth="1"/>
  </cols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0.4320391932598252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0.3787757147936382</v>
      </c>
      <c r="C4" s="25">
        <v>0.46099617495088063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-0.33702903605169876</v>
      </c>
      <c r="C5" s="25">
        <v>-0.1170691099258741</v>
      </c>
      <c r="D5" s="25">
        <v>-0.65844244196716517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5.4664350356510398E-2</v>
      </c>
      <c r="C6" s="25">
        <v>2.8457822746668311E-2</v>
      </c>
      <c r="D6" s="25">
        <v>-0.30148931347768171</v>
      </c>
      <c r="E6" s="25">
        <v>0.27666752409646606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0.4788850699706268</v>
      </c>
      <c r="C7" s="25">
        <v>0.28068285722598718</v>
      </c>
      <c r="D7" s="25">
        <v>0.2718686670200452</v>
      </c>
      <c r="E7" s="25">
        <v>-0.11623457875227598</v>
      </c>
      <c r="F7" s="25">
        <v>0.17295540672554321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3.518319546755138E-2</v>
      </c>
      <c r="C8" s="25">
        <v>-5.2738125121804855E-2</v>
      </c>
      <c r="D8" s="25">
        <v>0.48301363659191981</v>
      </c>
      <c r="E8" s="25">
        <v>-0.46153159834809276</v>
      </c>
      <c r="F8" s="25">
        <v>-4.101944088947037E-2</v>
      </c>
      <c r="G8" s="25">
        <v>0.37040054809529943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9.9027148405747459E-2</v>
      </c>
      <c r="C9" s="25">
        <v>0.30912373858518433</v>
      </c>
      <c r="D9" s="25">
        <v>0.20647870806250415</v>
      </c>
      <c r="E9" s="25">
        <v>-1.9268179722015937E-3</v>
      </c>
      <c r="F9" s="25">
        <v>0.27376565569449124</v>
      </c>
      <c r="G9" s="25">
        <v>0.16775828212327679</v>
      </c>
      <c r="H9" s="25">
        <v>0.26698005471885616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0.38203858917248412</v>
      </c>
      <c r="C10" s="25">
        <v>0.2607781164411227</v>
      </c>
      <c r="D10" s="25">
        <v>0.80153427490049889</v>
      </c>
      <c r="E10" s="25">
        <v>-0.66115799812624054</v>
      </c>
      <c r="F10" s="25">
        <v>-0.19558871148485948</v>
      </c>
      <c r="G10" s="25">
        <v>0.45058206897282455</v>
      </c>
      <c r="H10" s="25">
        <v>0.71913113121029826</v>
      </c>
      <c r="I10" s="25">
        <v>0.13844425241479019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-1.9810901273256114E-2</v>
      </c>
      <c r="C11" s="25">
        <v>0.14463920873211389</v>
      </c>
      <c r="D11" s="25">
        <v>-0.16617091943418139</v>
      </c>
      <c r="E11" s="25">
        <v>0.30040966503829458</v>
      </c>
      <c r="F11" s="25">
        <v>0.29538220612681904</v>
      </c>
      <c r="G11" s="25">
        <v>0.51366559326256434</v>
      </c>
      <c r="H11" s="25">
        <v>-5.507964270644343E-2</v>
      </c>
      <c r="I11" s="25">
        <v>7.306892933181372E-2</v>
      </c>
      <c r="J11" s="25">
        <v>-9.5424525150492573E-2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-0.1097658912570605</v>
      </c>
      <c r="C12" s="25">
        <v>-8.0530410805927637E-3</v>
      </c>
      <c r="D12" s="25">
        <v>-0.44997220678154531</v>
      </c>
      <c r="E12" s="25">
        <v>0.59677618690885115</v>
      </c>
      <c r="F12" s="25">
        <v>0.11595263415508564</v>
      </c>
      <c r="G12" s="25">
        <v>0.36554730058110751</v>
      </c>
      <c r="H12" s="25">
        <v>-0.29017913642805448</v>
      </c>
      <c r="I12" s="25">
        <v>-0.1245591823463922</v>
      </c>
      <c r="J12" s="25">
        <v>-0.42284342526411212</v>
      </c>
      <c r="K12" s="25">
        <v>0.5948038540011592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0.32351307268534052</v>
      </c>
      <c r="C13" s="25">
        <v>0.1661502609094882</v>
      </c>
      <c r="D13" s="25">
        <v>0.46674489332722391</v>
      </c>
      <c r="E13" s="25">
        <v>-0.47350870783128812</v>
      </c>
      <c r="F13" s="25">
        <v>0.14095805730427691</v>
      </c>
      <c r="G13" s="25">
        <v>0.65724342511113021</v>
      </c>
      <c r="H13" s="25">
        <v>0.55803207759463558</v>
      </c>
      <c r="I13" s="25">
        <v>3.522400978461071E-2</v>
      </c>
      <c r="J13" s="25">
        <v>0.6684023812855896</v>
      </c>
      <c r="K13" s="25">
        <v>0.25802826539195528</v>
      </c>
      <c r="L13" s="25">
        <v>2.1367257619902019E-2</v>
      </c>
      <c r="M13" s="25">
        <v>1</v>
      </c>
      <c r="N13" s="25"/>
      <c r="O13" s="25"/>
    </row>
    <row r="14" spans="1:15">
      <c r="A14" s="25" t="s">
        <v>58</v>
      </c>
      <c r="B14" s="25">
        <v>0.27516264270683821</v>
      </c>
      <c r="C14" s="25">
        <v>-8.2658201301560444E-2</v>
      </c>
      <c r="D14" s="25">
        <v>0.25558264074772441</v>
      </c>
      <c r="E14" s="25">
        <v>-0.49718639347939858</v>
      </c>
      <c r="F14" s="25">
        <v>0.20953037925513129</v>
      </c>
      <c r="G14" s="25">
        <v>0.44086639598791466</v>
      </c>
      <c r="H14" s="25">
        <v>0.45568253574442041</v>
      </c>
      <c r="I14" s="25">
        <v>-5.4430246507818818E-4</v>
      </c>
      <c r="J14" s="25">
        <v>0.44735814794046674</v>
      </c>
      <c r="K14" s="25">
        <v>0.12288465540214803</v>
      </c>
      <c r="L14" s="25">
        <v>-5.2669075168607776E-2</v>
      </c>
      <c r="M14" s="25">
        <v>0.75722158631463032</v>
      </c>
      <c r="N14" s="25">
        <v>1</v>
      </c>
      <c r="O14" s="25"/>
    </row>
    <row r="15" spans="1:15" ht="14.25" thickBot="1">
      <c r="A15" s="26" t="s">
        <v>59</v>
      </c>
      <c r="B15" s="26">
        <v>-0.21743025993899931</v>
      </c>
      <c r="C15" s="26">
        <v>7.9614636968844979E-2</v>
      </c>
      <c r="D15" s="26">
        <v>-0.2573749829174638</v>
      </c>
      <c r="E15" s="26">
        <v>0.57961393306994846</v>
      </c>
      <c r="F15" s="26">
        <v>6.3899218720631316E-3</v>
      </c>
      <c r="G15" s="26">
        <v>5.2363472327658263E-2</v>
      </c>
      <c r="H15" s="26">
        <v>-0.36094629605332368</v>
      </c>
      <c r="I15" s="26">
        <v>-9.9536669973723915E-2</v>
      </c>
      <c r="J15" s="26">
        <v>-0.41028462454640735</v>
      </c>
      <c r="K15" s="26">
        <v>0.37206216923862773</v>
      </c>
      <c r="L15" s="26">
        <v>0.76359932521839968</v>
      </c>
      <c r="M15" s="26">
        <v>-6.9277579170583858E-2</v>
      </c>
      <c r="N15" s="26">
        <v>-0.27375116598481081</v>
      </c>
      <c r="O15" s="26">
        <v>1</v>
      </c>
    </row>
  </sheetData>
  <phoneticPr fontId="6"/>
  <conditionalFormatting sqref="B2:O15">
    <cfRule type="cellIs" dxfId="1" priority="2" operator="greaterThan">
      <formula>0.7</formula>
    </cfRule>
    <cfRule type="cellIs" dxfId="0" priority="1" operator="lessThan">
      <formula>-0.7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57"/>
  <sheetViews>
    <sheetView topLeftCell="A13" workbookViewId="0">
      <selection activeCell="D43" sqref="D43"/>
    </sheetView>
  </sheetViews>
  <sheetFormatPr defaultRowHeight="13.5"/>
  <sheetData>
    <row r="1" spans="1:20" ht="14.25">
      <c r="A1" s="14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67</v>
      </c>
      <c r="M1" s="1"/>
      <c r="N1" s="1"/>
      <c r="O1" s="1"/>
      <c r="P1" s="1"/>
      <c r="Q1" s="1"/>
      <c r="R1" s="1"/>
    </row>
    <row r="2" spans="1:20">
      <c r="A2" s="15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20" ht="24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6" t="s">
        <v>53</v>
      </c>
      <c r="J3" s="5" t="s">
        <v>54</v>
      </c>
      <c r="K3" s="5" t="s">
        <v>55</v>
      </c>
      <c r="L3" s="6" t="s">
        <v>56</v>
      </c>
      <c r="M3" s="5" t="s">
        <v>57</v>
      </c>
      <c r="N3" s="5" t="s">
        <v>58</v>
      </c>
      <c r="O3" s="5" t="s">
        <v>59</v>
      </c>
      <c r="P3" s="6" t="s">
        <v>60</v>
      </c>
      <c r="Q3" s="3" t="s">
        <v>70</v>
      </c>
      <c r="R3" s="8" t="s">
        <v>72</v>
      </c>
      <c r="S3" s="8" t="s">
        <v>76</v>
      </c>
      <c r="T3" s="8" t="s">
        <v>78</v>
      </c>
    </row>
    <row r="4" spans="1:20">
      <c r="A4" s="4" t="s">
        <v>71</v>
      </c>
      <c r="B4" s="17">
        <f>RANK(元データ!B4,元データ!B$4:B$49)+(COUNT(元データ!B$4:B$49)+1-RANK(元データ!B4,元データ!B$4:B$49,0)-RANK(元データ!B4,元データ!B$4:B$49,1))/2</f>
        <v>34.5</v>
      </c>
      <c r="C4" s="17">
        <f>RANK(元データ!C4,元データ!C$4:C$49)+(COUNT(元データ!C$4:C$49)+1-RANK(元データ!C4,元データ!C$4:C$49,0)-RANK(元データ!C4,元データ!C$4:C$49,1))/2</f>
        <v>18.5</v>
      </c>
      <c r="D4" s="17">
        <f>RANK(元データ!D4,元データ!D$4:D$49)+(COUNT(元データ!D$4:D$49)+1-RANK(元データ!D4,元データ!D$4:D$49,0)-RANK(元データ!D4,元データ!D$4:D$49,1))/2</f>
        <v>2</v>
      </c>
      <c r="E4" s="17">
        <f>RANK(元データ!E4,元データ!E$4:E$49)+(COUNT(元データ!E$4:E$49)+1-RANK(元データ!E4,元データ!E$4:E$49,0)-RANK(元データ!E4,元データ!E$4:E$49,1))/2</f>
        <v>46</v>
      </c>
      <c r="F4" s="17">
        <f>RANK(元データ!F4,元データ!F$4:F$49)+(COUNT(元データ!F$4:F$49)+1-RANK(元データ!F4,元データ!F$4:F$49,0)-RANK(元データ!F4,元データ!F$4:F$49,1))/2</f>
        <v>38</v>
      </c>
      <c r="G4" s="17">
        <f>RANK(元データ!G4,元データ!G$4:G$49)+(COUNT(元データ!G$4:G$49)+1-RANK(元データ!G4,元データ!G$4:G$49,0)-RANK(元データ!G4,元データ!G$4:G$49,1))/2</f>
        <v>8</v>
      </c>
      <c r="H4" s="17">
        <f>RANK(元データ!H4,元データ!H$4:H$49)+(COUNT(元データ!H$4:H$49)+1-RANK(元データ!H4,元データ!H$4:H$49,0)-RANK(元データ!H4,元データ!H$4:H$49,1))/2</f>
        <v>5.5</v>
      </c>
      <c r="I4" s="17">
        <f>RANK(元データ!I4,元データ!I$4:I$49)+(COUNT(元データ!I$4:I$49)+1-RANK(元データ!I4,元データ!I$4:I$49,0)-RANK(元データ!I4,元データ!I$4:I$49,1))/2</f>
        <v>23</v>
      </c>
      <c r="J4" s="17">
        <f>RANK(元データ!J4,元データ!J$4:J$49)+(COUNT(元データ!J$4:J$49)+1-RANK(元データ!J4,元データ!J$4:J$49,0)-RANK(元データ!J4,元データ!J$4:J$49,1))/2</f>
        <v>3.5</v>
      </c>
      <c r="K4" s="17">
        <f>RANK(元データ!K4,元データ!K$4:K$49)+(COUNT(元データ!K$4:K$49)+1-RANK(元データ!K4,元データ!K$4:K$49,0)-RANK(元データ!K4,元データ!K$4:K$49,1))/2</f>
        <v>16</v>
      </c>
      <c r="L4" s="17">
        <f>RANK(元データ!L4,元データ!L$4:L$49)+(COUNT(元データ!L$4:L$49)+1-RANK(元データ!L4,元データ!L$4:L$49,0)-RANK(元データ!L4,元データ!L$4:L$49,1))/2</f>
        <v>22.5</v>
      </c>
      <c r="M4" s="17">
        <f>RANK(元データ!M4,元データ!M$4:M$49)+(COUNT(元データ!M$4:M$49)+1-RANK(元データ!M4,元データ!M$4:M$49,0)-RANK(元データ!M4,元データ!M$4:M$49,1))/2</f>
        <v>2.5</v>
      </c>
      <c r="N4" s="17">
        <f>RANK(元データ!N4,元データ!N$4:N$49)+(COUNT(元データ!N$4:N$49)+1-RANK(元データ!N4,元データ!N$4:N$49,0)-RANK(元データ!N4,元データ!N$4:N$49,1))/2</f>
        <v>29.5</v>
      </c>
      <c r="O4" s="17">
        <f>RANK(元データ!O4,元データ!O$4:O$49)+(COUNT(元データ!O$4:O$49)+1-RANK(元データ!O4,元データ!O$4:O$49,0)-RANK(元データ!O4,元データ!O$4:O$49,1))/2</f>
        <v>22</v>
      </c>
      <c r="P4" s="21">
        <v>87.4</v>
      </c>
      <c r="Q4" s="3">
        <v>4572</v>
      </c>
      <c r="R4">
        <v>4.4028851802274629E-2</v>
      </c>
      <c r="S4">
        <v>43.063968000000003</v>
      </c>
      <c r="T4">
        <v>141.34789900000001</v>
      </c>
    </row>
    <row r="5" spans="1:20">
      <c r="A5" s="7" t="s">
        <v>0</v>
      </c>
      <c r="B5" s="17">
        <f>RANK(元データ!B5,元データ!B$4:B$49)+(COUNT(元データ!B$4:B$49)+1-RANK(元データ!B5,元データ!B$4:B$49,0)-RANK(元データ!B5,元データ!B$4:B$49,1))/2</f>
        <v>14.5</v>
      </c>
      <c r="C5" s="17">
        <f>RANK(元データ!C5,元データ!C$4:C$49)+(COUNT(元データ!C$4:C$49)+1-RANK(元データ!C5,元データ!C$4:C$49,0)-RANK(元データ!C5,元データ!C$4:C$49,1))/2</f>
        <v>2</v>
      </c>
      <c r="D5" s="17">
        <f>RANK(元データ!D5,元データ!D$4:D$49)+(COUNT(元データ!D$4:D$49)+1-RANK(元データ!D5,元データ!D$4:D$49,0)-RANK(元データ!D5,元データ!D$4:D$49,1))/2</f>
        <v>1</v>
      </c>
      <c r="E5" s="17">
        <f>RANK(元データ!E5,元データ!E$4:E$49)+(COUNT(元データ!E$4:E$49)+1-RANK(元データ!E5,元データ!E$4:E$49,0)-RANK(元データ!E5,元データ!E$4:E$49,1))/2</f>
        <v>38.5</v>
      </c>
      <c r="F5" s="17">
        <f>RANK(元データ!F5,元データ!F$4:F$49)+(COUNT(元データ!F$4:F$49)+1-RANK(元データ!F5,元データ!F$4:F$49,0)-RANK(元データ!F5,元データ!F$4:F$49,1))/2</f>
        <v>46</v>
      </c>
      <c r="G5" s="17">
        <f>RANK(元データ!G5,元データ!G$4:G$49)+(COUNT(元データ!G$4:G$49)+1-RANK(元データ!G5,元データ!G$4:G$49,0)-RANK(元データ!G5,元データ!G$4:G$49,1))/2</f>
        <v>13</v>
      </c>
      <c r="H5" s="17">
        <f>RANK(元データ!H5,元データ!H$4:H$49)+(COUNT(元データ!H$4:H$49)+1-RANK(元データ!H5,元データ!H$4:H$49,0)-RANK(元データ!H5,元データ!H$4:H$49,1))/2</f>
        <v>20.5</v>
      </c>
      <c r="I5" s="17">
        <f>RANK(元データ!I5,元データ!I$4:I$49)+(COUNT(元データ!I$4:I$49)+1-RANK(元データ!I5,元データ!I$4:I$49,0)-RANK(元データ!I5,元データ!I$4:I$49,1))/2</f>
        <v>23</v>
      </c>
      <c r="J5" s="17">
        <f>RANK(元データ!J5,元データ!J$4:J$49)+(COUNT(元データ!J$4:J$49)+1-RANK(元データ!J5,元データ!J$4:J$49,0)-RANK(元データ!J5,元データ!J$4:J$49,1))/2</f>
        <v>3.5</v>
      </c>
      <c r="K5" s="17">
        <f>RANK(元データ!K5,元データ!K$4:K$49)+(COUNT(元データ!K$4:K$49)+1-RANK(元データ!K5,元データ!K$4:K$49,0)-RANK(元データ!K5,元データ!K$4:K$49,1))/2</f>
        <v>16</v>
      </c>
      <c r="L5" s="17">
        <f>RANK(元データ!L5,元データ!L$4:L$49)+(COUNT(元データ!L$4:L$49)+1-RANK(元データ!L5,元データ!L$4:L$49,0)-RANK(元データ!L5,元データ!L$4:L$49,1))/2</f>
        <v>5</v>
      </c>
      <c r="M5" s="17">
        <f>RANK(元データ!M5,元データ!M$4:M$49)+(COUNT(元データ!M$4:M$49)+1-RANK(元データ!M5,元データ!M$4:M$49,0)-RANK(元データ!M5,元データ!M$4:M$49,1))/2</f>
        <v>9</v>
      </c>
      <c r="N5" s="17">
        <f>RANK(元データ!N5,元データ!N$4:N$49)+(COUNT(元データ!N$4:N$49)+1-RANK(元データ!N5,元データ!N$4:N$49,0)-RANK(元データ!N5,元データ!N$4:N$49,1))/2</f>
        <v>8</v>
      </c>
      <c r="O5" s="17">
        <f>RANK(元データ!O5,元データ!O$4:O$49)+(COUNT(元データ!O$4:O$49)+1-RANK(元データ!O5,元データ!O$4:O$49,0)-RANK(元データ!O5,元データ!O$4:O$49,1))/2</f>
        <v>4</v>
      </c>
      <c r="P5" s="22">
        <v>94.7</v>
      </c>
      <c r="Q5" s="3">
        <v>1119</v>
      </c>
      <c r="R5">
        <v>1.077609036892942E-2</v>
      </c>
      <c r="S5">
        <v>40.824623000000003</v>
      </c>
      <c r="T5">
        <v>140.74059299999999</v>
      </c>
    </row>
    <row r="6" spans="1:20">
      <c r="A6" s="8" t="s">
        <v>1</v>
      </c>
      <c r="B6" s="17">
        <f>RANK(元データ!B6,元データ!B$4:B$49)+(COUNT(元データ!B$4:B$49)+1-RANK(元データ!B6,元データ!B$4:B$49,0)-RANK(元データ!B6,元データ!B$4:B$49,1))/2</f>
        <v>12</v>
      </c>
      <c r="C6" s="17">
        <f>RANK(元データ!C6,元データ!C$4:C$49)+(COUNT(元データ!C$4:C$49)+1-RANK(元データ!C6,元データ!C$4:C$49,0)-RANK(元データ!C6,元データ!C$4:C$49,1))/2</f>
        <v>18.5</v>
      </c>
      <c r="D6" s="17">
        <f>RANK(元データ!D6,元データ!D$4:D$49)+(COUNT(元データ!D$4:D$49)+1-RANK(元データ!D6,元データ!D$4:D$49,0)-RANK(元データ!D6,元データ!D$4:D$49,1))/2</f>
        <v>6</v>
      </c>
      <c r="E6" s="17">
        <f>RANK(元データ!E6,元データ!E$4:E$49)+(COUNT(元データ!E$4:E$49)+1-RANK(元データ!E6,元データ!E$4:E$49,0)-RANK(元データ!E6,元データ!E$4:E$49,1))/2</f>
        <v>34</v>
      </c>
      <c r="F6" s="17">
        <f>RANK(元データ!F6,元データ!F$4:F$49)+(COUNT(元データ!F$4:F$49)+1-RANK(元データ!F6,元データ!F$4:F$49,0)-RANK(元データ!F6,元データ!F$4:F$49,1))/2</f>
        <v>43.5</v>
      </c>
      <c r="G6" s="17">
        <f>RANK(元データ!G6,元データ!G$4:G$49)+(COUNT(元データ!G$4:G$49)+1-RANK(元データ!G6,元データ!G$4:G$49,0)-RANK(元データ!G6,元データ!G$4:G$49,1))/2</f>
        <v>12</v>
      </c>
      <c r="H6" s="17">
        <f>RANK(元データ!H6,元データ!H$4:H$49)+(COUNT(元データ!H$4:H$49)+1-RANK(元データ!H6,元データ!H$4:H$49,0)-RANK(元データ!H6,元データ!H$4:H$49,1))/2</f>
        <v>17</v>
      </c>
      <c r="I6" s="17">
        <f>RANK(元データ!I6,元データ!I$4:I$49)+(COUNT(元データ!I$4:I$49)+1-RANK(元データ!I6,元データ!I$4:I$49,0)-RANK(元データ!I6,元データ!I$4:I$49,1))/2</f>
        <v>44.5</v>
      </c>
      <c r="J6" s="17">
        <f>RANK(元データ!J6,元データ!J$4:J$49)+(COUNT(元データ!J$4:J$49)+1-RANK(元データ!J6,元データ!J$4:J$49,0)-RANK(元データ!J6,元データ!J$4:J$49,1))/2</f>
        <v>13</v>
      </c>
      <c r="K6" s="17">
        <f>RANK(元データ!K6,元データ!K$4:K$49)+(COUNT(元データ!K$4:K$49)+1-RANK(元データ!K6,元データ!K$4:K$49,0)-RANK(元データ!K6,元データ!K$4:K$49,1))/2</f>
        <v>38.5</v>
      </c>
      <c r="L6" s="17">
        <f>RANK(元データ!L6,元データ!L$4:L$49)+(COUNT(元データ!L$4:L$49)+1-RANK(元データ!L6,元データ!L$4:L$49,0)-RANK(元データ!L6,元データ!L$4:L$49,1))/2</f>
        <v>27.5</v>
      </c>
      <c r="M6" s="17">
        <f>RANK(元データ!M6,元データ!M$4:M$49)+(COUNT(元データ!M$4:M$49)+1-RANK(元データ!M6,元データ!M$4:M$49,0)-RANK(元データ!M6,元データ!M$4:M$49,1))/2</f>
        <v>6.5</v>
      </c>
      <c r="N6" s="17">
        <f>RANK(元データ!N6,元データ!N$4:N$49)+(COUNT(元データ!N$4:N$49)+1-RANK(元データ!N6,元データ!N$4:N$49,0)-RANK(元データ!N6,元データ!N$4:N$49,1))/2</f>
        <v>15.5</v>
      </c>
      <c r="O6" s="17">
        <f>RANK(元データ!O6,元データ!O$4:O$49)+(COUNT(元データ!O$4:O$49)+1-RANK(元データ!O6,元データ!O$4:O$49,0)-RANK(元データ!O6,元データ!O$4:O$49,1))/2</f>
        <v>13</v>
      </c>
      <c r="P6" s="23">
        <v>87.5</v>
      </c>
      <c r="Q6" s="3">
        <v>1076</v>
      </c>
      <c r="R6">
        <v>1.0361995743492454E-2</v>
      </c>
      <c r="S6">
        <v>39.703530999999998</v>
      </c>
      <c r="T6">
        <v>141.15266700000001</v>
      </c>
    </row>
    <row r="7" spans="1:20">
      <c r="A7" s="8" t="s">
        <v>2</v>
      </c>
      <c r="B7" s="17">
        <f>RANK(元データ!B7,元データ!B$4:B$49)+(COUNT(元データ!B$4:B$49)+1-RANK(元データ!B7,元データ!B$4:B$49,0)-RANK(元データ!B7,元データ!B$4:B$49,1))/2</f>
        <v>9</v>
      </c>
      <c r="C7" s="17">
        <f>RANK(元データ!C7,元データ!C$4:C$49)+(COUNT(元データ!C$4:C$49)+1-RANK(元データ!C7,元データ!C$4:C$49,0)-RANK(元データ!C7,元データ!C$4:C$49,1))/2</f>
        <v>18.5</v>
      </c>
      <c r="D7" s="17">
        <f>RANK(元データ!D7,元データ!D$4:D$49)+(COUNT(元データ!D$4:D$49)+1-RANK(元データ!D7,元データ!D$4:D$49,0)-RANK(元データ!D7,元データ!D$4:D$49,1))/2</f>
        <v>12</v>
      </c>
      <c r="E7" s="17">
        <f>RANK(元データ!E7,元データ!E$4:E$49)+(COUNT(元データ!E$4:E$49)+1-RANK(元データ!E7,元データ!E$4:E$49,0)-RANK(元データ!E7,元データ!E$4:E$49,1))/2</f>
        <v>24</v>
      </c>
      <c r="F7" s="17">
        <f>RANK(元データ!F7,元データ!F$4:F$49)+(COUNT(元データ!F$4:F$49)+1-RANK(元データ!F7,元データ!F$4:F$49,0)-RANK(元データ!F7,元データ!F$4:F$49,1))/2</f>
        <v>14.5</v>
      </c>
      <c r="G7" s="17">
        <f>RANK(元データ!G7,元データ!G$4:G$49)+(COUNT(元データ!G$4:G$49)+1-RANK(元データ!G7,元データ!G$4:G$49,0)-RANK(元データ!G7,元データ!G$4:G$49,1))/2</f>
        <v>10.5</v>
      </c>
      <c r="H7" s="17">
        <f>RANK(元データ!H7,元データ!H$4:H$49)+(COUNT(元データ!H$4:H$49)+1-RANK(元データ!H7,元データ!H$4:H$49,0)-RANK(元データ!H7,元データ!H$4:H$49,1))/2</f>
        <v>9</v>
      </c>
      <c r="I7" s="17">
        <f>RANK(元データ!I7,元データ!I$4:I$49)+(COUNT(元データ!I$4:I$49)+1-RANK(元データ!I7,元データ!I$4:I$49,0)-RANK(元データ!I7,元データ!I$4:I$49,1))/2</f>
        <v>23</v>
      </c>
      <c r="J7" s="17">
        <f>RANK(元データ!J7,元データ!J$4:J$49)+(COUNT(元データ!J$4:J$49)+1-RANK(元データ!J7,元データ!J$4:J$49,0)-RANK(元データ!J7,元データ!J$4:J$49,1))/2</f>
        <v>2</v>
      </c>
      <c r="K7" s="17">
        <f>RANK(元データ!K7,元データ!K$4:K$49)+(COUNT(元データ!K$4:K$49)+1-RANK(元データ!K7,元データ!K$4:K$49,0)-RANK(元データ!K7,元データ!K$4:K$49,1))/2</f>
        <v>38.5</v>
      </c>
      <c r="L7" s="17">
        <f>RANK(元データ!L7,元データ!L$4:L$49)+(COUNT(元データ!L$4:L$49)+1-RANK(元データ!L7,元データ!L$4:L$49,0)-RANK(元データ!L7,元データ!L$4:L$49,1))/2</f>
        <v>27.5</v>
      </c>
      <c r="M7" s="17">
        <f>RANK(元データ!M7,元データ!M$4:M$49)+(COUNT(元データ!M$4:M$49)+1-RANK(元データ!M7,元データ!M$4:M$49,0)-RANK(元データ!M7,元データ!M$4:M$49,1))/2</f>
        <v>8</v>
      </c>
      <c r="N7" s="17">
        <f>RANK(元データ!N7,元データ!N$4:N$49)+(COUNT(元データ!N$4:N$49)+1-RANK(元データ!N7,元データ!N$4:N$49,0)-RANK(元データ!N7,元データ!N$4:N$49,1))/2</f>
        <v>8</v>
      </c>
      <c r="O7" s="17">
        <f>RANK(元データ!O7,元データ!O$4:O$49)+(COUNT(元データ!O$4:O$49)+1-RANK(元データ!O7,元データ!O$4:O$49,0)-RANK(元データ!O7,元データ!O$4:O$49,1))/2</f>
        <v>32.5</v>
      </c>
      <c r="P7" s="23">
        <v>85.4</v>
      </c>
      <c r="Q7" s="3">
        <v>1911</v>
      </c>
      <c r="R7">
        <v>1.8403135563024239E-2</v>
      </c>
      <c r="S7">
        <v>38.268839</v>
      </c>
      <c r="T7">
        <v>140.87210300000001</v>
      </c>
    </row>
    <row r="8" spans="1:20">
      <c r="A8" s="8" t="s">
        <v>3</v>
      </c>
      <c r="B8" s="17">
        <f>RANK(元データ!B8,元データ!B$4:B$49)+(COUNT(元データ!B$4:B$49)+1-RANK(元データ!B8,元データ!B$4:B$49,0)-RANK(元データ!B8,元データ!B$4:B$49,1))/2</f>
        <v>2</v>
      </c>
      <c r="C8" s="17">
        <f>RANK(元データ!C8,元データ!C$4:C$49)+(COUNT(元データ!C$4:C$49)+1-RANK(元データ!C8,元データ!C$4:C$49,0)-RANK(元データ!C8,元データ!C$4:C$49,1))/2</f>
        <v>2</v>
      </c>
      <c r="D8" s="17">
        <f>RANK(元データ!D8,元データ!D$4:D$49)+(COUNT(元データ!D$4:D$49)+1-RANK(元データ!D8,元データ!D$4:D$49,0)-RANK(元データ!D8,元データ!D$4:D$49,1))/2</f>
        <v>3</v>
      </c>
      <c r="E8" s="17">
        <f>RANK(元データ!E8,元データ!E$4:E$49)+(COUNT(元データ!E$4:E$49)+1-RANK(元データ!E8,元データ!E$4:E$49,0)-RANK(元データ!E8,元データ!E$4:E$49,1))/2</f>
        <v>41</v>
      </c>
      <c r="F8" s="17">
        <f>RANK(元データ!F8,元データ!F$4:F$49)+(COUNT(元データ!F$4:F$49)+1-RANK(元データ!F8,元データ!F$4:F$49,0)-RANK(元データ!F8,元データ!F$4:F$49,1))/2</f>
        <v>38</v>
      </c>
      <c r="G8" s="17">
        <f>RANK(元データ!G8,元データ!G$4:G$49)+(COUNT(元データ!G$4:G$49)+1-RANK(元データ!G8,元データ!G$4:G$49,0)-RANK(元データ!G8,元データ!G$4:G$49,1))/2</f>
        <v>9</v>
      </c>
      <c r="H8" s="17">
        <f>RANK(元データ!H8,元データ!H$4:H$49)+(COUNT(元データ!H$4:H$49)+1-RANK(元データ!H8,元データ!H$4:H$49,0)-RANK(元データ!H8,元データ!H$4:H$49,1))/2</f>
        <v>26.5</v>
      </c>
      <c r="I8" s="17">
        <f>RANK(元データ!I8,元データ!I$4:I$49)+(COUNT(元データ!I$4:I$49)+1-RANK(元データ!I8,元データ!I$4:I$49,0)-RANK(元データ!I8,元データ!I$4:I$49,1))/2</f>
        <v>23</v>
      </c>
      <c r="J8" s="17">
        <f>RANK(元データ!J8,元データ!J$4:J$49)+(COUNT(元データ!J$4:J$49)+1-RANK(元データ!J8,元データ!J$4:J$49,0)-RANK(元データ!J8,元データ!J$4:J$49,1))/2</f>
        <v>7.5</v>
      </c>
      <c r="K8" s="17">
        <f>RANK(元データ!K8,元データ!K$4:K$49)+(COUNT(元データ!K$4:K$49)+1-RANK(元データ!K8,元データ!K$4:K$49,0)-RANK(元データ!K8,元データ!K$4:K$49,1))/2</f>
        <v>16</v>
      </c>
      <c r="L8" s="17">
        <f>RANK(元データ!L8,元データ!L$4:L$49)+(COUNT(元データ!L$4:L$49)+1-RANK(元データ!L8,元データ!L$4:L$49,0)-RANK(元データ!L8,元データ!L$4:L$49,1))/2</f>
        <v>20.5</v>
      </c>
      <c r="M8" s="17">
        <f>RANK(元データ!M8,元データ!M$4:M$49)+(COUNT(元データ!M$4:M$49)+1-RANK(元データ!M8,元データ!M$4:M$49,0)-RANK(元データ!M8,元データ!M$4:M$49,1))/2</f>
        <v>4.5</v>
      </c>
      <c r="N8" s="17">
        <f>RANK(元データ!N8,元データ!N$4:N$49)+(COUNT(元データ!N$4:N$49)+1-RANK(元データ!N8,元データ!N$4:N$49,0)-RANK(元データ!N8,元データ!N$4:N$49,1))/2</f>
        <v>15.5</v>
      </c>
      <c r="O8" s="17">
        <f>RANK(元データ!O8,元データ!O$4:O$49)+(COUNT(元データ!O$4:O$49)+1-RANK(元データ!O8,元データ!O$4:O$49,0)-RANK(元データ!O8,元データ!O$4:O$49,1))/2</f>
        <v>9</v>
      </c>
      <c r="P8" s="23">
        <v>93.5</v>
      </c>
      <c r="Q8" s="3">
        <v>896</v>
      </c>
      <c r="R8">
        <v>8.6285763811981778E-3</v>
      </c>
      <c r="S8">
        <v>39.718634999999999</v>
      </c>
      <c r="T8">
        <v>140.10241500000001</v>
      </c>
    </row>
    <row r="9" spans="1:20">
      <c r="A9" s="8" t="s">
        <v>4</v>
      </c>
      <c r="B9" s="17">
        <f>RANK(元データ!B9,元データ!B$4:B$49)+(COUNT(元データ!B$4:B$49)+1-RANK(元データ!B9,元データ!B$4:B$49,0)-RANK(元データ!B9,元データ!B$4:B$49,1))/2</f>
        <v>3</v>
      </c>
      <c r="C9" s="17">
        <f>RANK(元データ!C9,元データ!C$4:C$49)+(COUNT(元データ!C$4:C$49)+1-RANK(元データ!C9,元データ!C$4:C$49,0)-RANK(元データ!C9,元データ!C$4:C$49,1))/2</f>
        <v>5.5</v>
      </c>
      <c r="D9" s="17">
        <f>RANK(元データ!D9,元データ!D$4:D$49)+(COUNT(元データ!D$4:D$49)+1-RANK(元データ!D9,元データ!D$4:D$49,0)-RANK(元データ!D9,元データ!D$4:D$49,1))/2</f>
        <v>4</v>
      </c>
      <c r="E9" s="17">
        <f>RANK(元データ!E9,元データ!E$4:E$49)+(COUNT(元データ!E$4:E$49)+1-RANK(元データ!E9,元データ!E$4:E$49,0)-RANK(元データ!E9,元データ!E$4:E$49,1))/2</f>
        <v>43</v>
      </c>
      <c r="F9" s="17">
        <f>RANK(元データ!F9,元データ!F$4:F$49)+(COUNT(元データ!F$4:F$49)+1-RANK(元データ!F9,元データ!F$4:F$49,0)-RANK(元データ!F9,元データ!F$4:F$49,1))/2</f>
        <v>30.5</v>
      </c>
      <c r="G9" s="17">
        <f>RANK(元データ!G9,元データ!G$4:G$49)+(COUNT(元データ!G$4:G$49)+1-RANK(元データ!G9,元データ!G$4:G$49,0)-RANK(元データ!G9,元データ!G$4:G$49,1))/2</f>
        <v>14</v>
      </c>
      <c r="H9" s="17">
        <f>RANK(元データ!H9,元データ!H$4:H$49)+(COUNT(元データ!H$4:H$49)+1-RANK(元データ!H9,元データ!H$4:H$49,0)-RANK(元データ!H9,元データ!H$4:H$49,1))/2</f>
        <v>12.5</v>
      </c>
      <c r="I9" s="17">
        <f>RANK(元データ!I9,元データ!I$4:I$49)+(COUNT(元データ!I$4:I$49)+1-RANK(元データ!I9,元データ!I$4:I$49,0)-RANK(元データ!I9,元データ!I$4:I$49,1))/2</f>
        <v>23</v>
      </c>
      <c r="J9" s="17">
        <f>RANK(元データ!J9,元データ!J$4:J$49)+(COUNT(元データ!J$4:J$49)+1-RANK(元データ!J9,元データ!J$4:J$49,0)-RANK(元データ!J9,元データ!J$4:J$49,1))/2</f>
        <v>7.5</v>
      </c>
      <c r="K9" s="17">
        <f>RANK(元データ!K9,元データ!K$4:K$49)+(COUNT(元データ!K$4:K$49)+1-RANK(元データ!K9,元データ!K$4:K$49,0)-RANK(元データ!K9,元データ!K$4:K$49,1))/2</f>
        <v>38.5</v>
      </c>
      <c r="L9" s="17">
        <f>RANK(元データ!L9,元データ!L$4:L$49)+(COUNT(元データ!L$4:L$49)+1-RANK(元データ!L9,元データ!L$4:L$49,0)-RANK(元データ!L9,元データ!L$4:L$49,1))/2</f>
        <v>42.5</v>
      </c>
      <c r="M9" s="17">
        <f>RANK(元データ!M9,元データ!M$4:M$49)+(COUNT(元データ!M$4:M$49)+1-RANK(元データ!M9,元データ!M$4:M$49,0)-RANK(元データ!M9,元データ!M$4:M$49,1))/2</f>
        <v>20</v>
      </c>
      <c r="N9" s="17">
        <f>RANK(元データ!N9,元データ!N$4:N$49)+(COUNT(元データ!N$4:N$49)+1-RANK(元データ!N9,元データ!N$4:N$49,0)-RANK(元データ!N9,元データ!N$4:N$49,1))/2</f>
        <v>25.5</v>
      </c>
      <c r="O9" s="17">
        <f>RANK(元データ!O9,元データ!O$4:O$49)+(COUNT(元データ!O$4:O$49)+1-RANK(元データ!O9,元データ!O$4:O$49,0)-RANK(元データ!O9,元データ!O$4:O$49,1))/2</f>
        <v>43</v>
      </c>
      <c r="P9" s="23">
        <v>80.900000000000006</v>
      </c>
      <c r="Q9" s="3">
        <v>950</v>
      </c>
      <c r="R9">
        <v>9.1486021898864612E-3</v>
      </c>
      <c r="S9">
        <v>38.240437</v>
      </c>
      <c r="T9">
        <v>140.36363399999999</v>
      </c>
    </row>
    <row r="10" spans="1:20">
      <c r="A10" s="9" t="s">
        <v>5</v>
      </c>
      <c r="B10" s="17">
        <f>RANK(元データ!B10,元データ!B$4:B$49)+(COUNT(元データ!B$4:B$49)+1-RANK(元データ!B10,元データ!B$4:B$49,0)-RANK(元データ!B10,元データ!B$4:B$49,1))/2</f>
        <v>5</v>
      </c>
      <c r="C10" s="17">
        <f>RANK(元データ!C10,元データ!C$4:C$49)+(COUNT(元データ!C$4:C$49)+1-RANK(元データ!C10,元データ!C$4:C$49,0)-RANK(元データ!C10,元データ!C$4:C$49,1))/2</f>
        <v>18.5</v>
      </c>
      <c r="D10" s="17">
        <f>RANK(元データ!D10,元データ!D$4:D$49)+(COUNT(元データ!D$4:D$49)+1-RANK(元データ!D10,元データ!D$4:D$49,0)-RANK(元データ!D10,元データ!D$4:D$49,1))/2</f>
        <v>17</v>
      </c>
      <c r="E10" s="17">
        <f>RANK(元データ!E10,元データ!E$4:E$49)+(COUNT(元データ!E$4:E$49)+1-RANK(元データ!E10,元データ!E$4:E$49,0)-RANK(元データ!E10,元データ!E$4:E$49,1))/2</f>
        <v>18</v>
      </c>
      <c r="F10" s="17">
        <f>RANK(元データ!F10,元データ!F$4:F$49)+(COUNT(元データ!F$4:F$49)+1-RANK(元データ!F10,元データ!F$4:F$49,0)-RANK(元データ!F10,元データ!F$4:F$49,1))/2</f>
        <v>30.5</v>
      </c>
      <c r="G10" s="17">
        <f>RANK(元データ!G10,元データ!G$4:G$49)+(COUNT(元データ!G$4:G$49)+1-RANK(元データ!G10,元データ!G$4:G$49,0)-RANK(元データ!G10,元データ!G$4:G$49,1))/2</f>
        <v>15.5</v>
      </c>
      <c r="H10" s="17">
        <f>RANK(元データ!H10,元データ!H$4:H$49)+(COUNT(元データ!H$4:H$49)+1-RANK(元データ!H10,元データ!H$4:H$49,0)-RANK(元データ!H10,元データ!H$4:H$49,1))/2</f>
        <v>26.5</v>
      </c>
      <c r="I10" s="17">
        <f>RANK(元データ!I10,元データ!I$4:I$49)+(COUNT(元データ!I$4:I$49)+1-RANK(元データ!I10,元データ!I$4:I$49,0)-RANK(元データ!I10,元データ!I$4:I$49,1))/2</f>
        <v>44.5</v>
      </c>
      <c r="J10" s="17">
        <f>RANK(元データ!J10,元データ!J$4:J$49)+(COUNT(元データ!J$4:J$49)+1-RANK(元データ!J10,元データ!J$4:J$49,0)-RANK(元データ!J10,元データ!J$4:J$49,1))/2</f>
        <v>7.5</v>
      </c>
      <c r="K10" s="17">
        <f>RANK(元データ!K10,元データ!K$4:K$49)+(COUNT(元データ!K$4:K$49)+1-RANK(元データ!K10,元データ!K$4:K$49,0)-RANK(元データ!K10,元データ!K$4:K$49,1))/2</f>
        <v>16</v>
      </c>
      <c r="L10" s="17">
        <f>RANK(元データ!L10,元データ!L$4:L$49)+(COUNT(元データ!L$4:L$49)+1-RANK(元データ!L10,元データ!L$4:L$49,0)-RANK(元データ!L10,元データ!L$4:L$49,1))/2</f>
        <v>31.5</v>
      </c>
      <c r="M10" s="17">
        <f>RANK(元データ!M10,元データ!M$4:M$49)+(COUNT(元データ!M$4:M$49)+1-RANK(元データ!M10,元データ!M$4:M$49,0)-RANK(元データ!M10,元データ!M$4:M$49,1))/2</f>
        <v>17</v>
      </c>
      <c r="N10" s="17">
        <f>RANK(元データ!N10,元データ!N$4:N$49)+(COUNT(元データ!N$4:N$49)+1-RANK(元データ!N10,元データ!N$4:N$49,0)-RANK(元データ!N10,元データ!N$4:N$49,1))/2</f>
        <v>20</v>
      </c>
      <c r="O10" s="17">
        <f>RANK(元データ!O10,元データ!O$4:O$49)+(COUNT(元データ!O$4:O$49)+1-RANK(元データ!O10,元データ!O$4:O$49,0)-RANK(元データ!O10,元データ!O$4:O$49,1))/2</f>
        <v>43</v>
      </c>
      <c r="P10" s="24">
        <v>79.599999999999994</v>
      </c>
      <c r="Q10" s="3">
        <v>1607</v>
      </c>
      <c r="R10">
        <v>1.5475582862260572E-2</v>
      </c>
      <c r="S10">
        <v>37.750298999999998</v>
      </c>
      <c r="T10">
        <v>140.467521</v>
      </c>
    </row>
    <row r="11" spans="1:20">
      <c r="A11" s="7" t="s">
        <v>6</v>
      </c>
      <c r="B11" s="17">
        <f>RANK(元データ!B11,元データ!B$4:B$49)+(COUNT(元データ!B$4:B$49)+1-RANK(元データ!B11,元データ!B$4:B$49,0)-RANK(元データ!B11,元データ!B$4:B$49,1))/2</f>
        <v>20.5</v>
      </c>
      <c r="C11" s="17">
        <f>RANK(元データ!C11,元データ!C$4:C$49)+(COUNT(元データ!C$4:C$49)+1-RANK(元データ!C11,元データ!C$4:C$49,0)-RANK(元データ!C11,元データ!C$4:C$49,1))/2</f>
        <v>18.5</v>
      </c>
      <c r="D11" s="17">
        <f>RANK(元データ!D11,元データ!D$4:D$49)+(COUNT(元データ!D$4:D$49)+1-RANK(元データ!D11,元データ!D$4:D$49,0)-RANK(元データ!D11,元データ!D$4:D$49,1))/2</f>
        <v>18</v>
      </c>
      <c r="E11" s="17">
        <f>RANK(元データ!E11,元データ!E$4:E$49)+(COUNT(元データ!E$4:E$49)+1-RANK(元データ!E11,元データ!E$4:E$49,0)-RANK(元データ!E11,元データ!E$4:E$49,1))/2</f>
        <v>34</v>
      </c>
      <c r="F11" s="17">
        <f>RANK(元データ!F11,元データ!F$4:F$49)+(COUNT(元データ!F$4:F$49)+1-RANK(元データ!F11,元データ!F$4:F$49,0)-RANK(元データ!F11,元データ!F$4:F$49,1))/2</f>
        <v>43.5</v>
      </c>
      <c r="G11" s="17">
        <f>RANK(元データ!G11,元データ!G$4:G$49)+(COUNT(元データ!G$4:G$49)+1-RANK(元データ!G11,元データ!G$4:G$49,0)-RANK(元データ!G11,元データ!G$4:G$49,1))/2</f>
        <v>39</v>
      </c>
      <c r="H11" s="17">
        <f>RANK(元データ!H11,元データ!H$4:H$49)+(COUNT(元データ!H$4:H$49)+1-RANK(元データ!H11,元データ!H$4:H$49,0)-RANK(元データ!H11,元データ!H$4:H$49,1))/2</f>
        <v>28</v>
      </c>
      <c r="I11" s="17">
        <f>RANK(元データ!I11,元データ!I$4:I$49)+(COUNT(元データ!I$4:I$49)+1-RANK(元データ!I11,元データ!I$4:I$49,0)-RANK(元データ!I11,元データ!I$4:I$49,1))/2</f>
        <v>23</v>
      </c>
      <c r="J11" s="17">
        <f>RANK(元データ!J11,元データ!J$4:J$49)+(COUNT(元データ!J$4:J$49)+1-RANK(元データ!J11,元データ!J$4:J$49,0)-RANK(元データ!J11,元データ!J$4:J$49,1))/2</f>
        <v>18.5</v>
      </c>
      <c r="K11" s="17">
        <f>RANK(元データ!K11,元データ!K$4:K$49)+(COUNT(元データ!K$4:K$49)+1-RANK(元データ!K11,元データ!K$4:K$49,0)-RANK(元データ!K11,元データ!K$4:K$49,1))/2</f>
        <v>38.5</v>
      </c>
      <c r="L11" s="17">
        <f>RANK(元データ!L11,元データ!L$4:L$49)+(COUNT(元データ!L$4:L$49)+1-RANK(元データ!L11,元データ!L$4:L$49,0)-RANK(元データ!L11,元データ!L$4:L$49,1))/2</f>
        <v>45</v>
      </c>
      <c r="M11" s="17">
        <f>RANK(元データ!M11,元データ!M$4:M$49)+(COUNT(元データ!M$4:M$49)+1-RANK(元データ!M11,元データ!M$4:M$49,0)-RANK(元データ!M11,元データ!M$4:M$49,1))/2</f>
        <v>24</v>
      </c>
      <c r="N11" s="17">
        <f>RANK(元データ!N11,元データ!N$4:N$49)+(COUNT(元データ!N$4:N$49)+1-RANK(元データ!N11,元データ!N$4:N$49,0)-RANK(元データ!N11,元データ!N$4:N$49,1))/2</f>
        <v>34</v>
      </c>
      <c r="O11" s="17">
        <f>RANK(元データ!O11,元データ!O$4:O$49)+(COUNT(元データ!O$4:O$49)+1-RANK(元データ!O11,元データ!O$4:O$49,0)-RANK(元データ!O11,元データ!O$4:O$49,1))/2</f>
        <v>36</v>
      </c>
      <c r="P11" s="22">
        <v>67.900000000000006</v>
      </c>
      <c r="Q11" s="3">
        <v>2410</v>
      </c>
      <c r="R11">
        <v>2.3208559239606706E-2</v>
      </c>
      <c r="S11">
        <v>36.341813000000002</v>
      </c>
      <c r="T11">
        <v>140.44679300000001</v>
      </c>
    </row>
    <row r="12" spans="1:20">
      <c r="A12" s="8" t="s">
        <v>7</v>
      </c>
      <c r="B12" s="17">
        <f>RANK(元データ!B12,元データ!B$4:B$49)+(COUNT(元データ!B$4:B$49)+1-RANK(元データ!B12,元データ!B$4:B$49,0)-RANK(元データ!B12,元データ!B$4:B$49,1))/2</f>
        <v>20.5</v>
      </c>
      <c r="C12" s="17">
        <f>RANK(元データ!C12,元データ!C$4:C$49)+(COUNT(元データ!C$4:C$49)+1-RANK(元データ!C12,元データ!C$4:C$49,0)-RANK(元データ!C12,元データ!C$4:C$49,1))/2</f>
        <v>34.5</v>
      </c>
      <c r="D12" s="17">
        <f>RANK(元データ!D12,元データ!D$4:D$49)+(COUNT(元データ!D$4:D$49)+1-RANK(元データ!D12,元データ!D$4:D$49,0)-RANK(元データ!D12,元データ!D$4:D$49,1))/2</f>
        <v>10</v>
      </c>
      <c r="E12" s="17">
        <f>RANK(元データ!E12,元データ!E$4:E$49)+(COUNT(元データ!E$4:E$49)+1-RANK(元データ!E12,元データ!E$4:E$49,0)-RANK(元データ!E12,元データ!E$4:E$49,1))/2</f>
        <v>38.5</v>
      </c>
      <c r="F12" s="17">
        <f>RANK(元データ!F12,元データ!F$4:F$49)+(COUNT(元データ!F$4:F$49)+1-RANK(元データ!F12,元データ!F$4:F$49,0)-RANK(元データ!F12,元データ!F$4:F$49,1))/2</f>
        <v>43.5</v>
      </c>
      <c r="G12" s="17">
        <f>RANK(元データ!G12,元データ!G$4:G$49)+(COUNT(元データ!G$4:G$49)+1-RANK(元データ!G12,元データ!G$4:G$49,0)-RANK(元データ!G12,元データ!G$4:G$49,1))/2</f>
        <v>36</v>
      </c>
      <c r="H12" s="17">
        <f>RANK(元データ!H12,元データ!H$4:H$49)+(COUNT(元データ!H$4:H$49)+1-RANK(元データ!H12,元データ!H$4:H$49,0)-RANK(元データ!H12,元データ!H$4:H$49,1))/2</f>
        <v>24</v>
      </c>
      <c r="I12" s="17">
        <f>RANK(元データ!I12,元データ!I$4:I$49)+(COUNT(元データ!I$4:I$49)+1-RANK(元データ!I12,元データ!I$4:I$49,0)-RANK(元データ!I12,元データ!I$4:I$49,1))/2</f>
        <v>23</v>
      </c>
      <c r="J12" s="17">
        <f>RANK(元データ!J12,元データ!J$4:J$49)+(COUNT(元データ!J$4:J$49)+1-RANK(元データ!J12,元データ!J$4:J$49,0)-RANK(元データ!J12,元データ!J$4:J$49,1))/2</f>
        <v>13</v>
      </c>
      <c r="K12" s="17">
        <f>RANK(元データ!K12,元データ!K$4:K$49)+(COUNT(元データ!K$4:K$49)+1-RANK(元データ!K12,元データ!K$4:K$49,0)-RANK(元データ!K12,元データ!K$4:K$49,1))/2</f>
        <v>38.5</v>
      </c>
      <c r="L12" s="17">
        <f>RANK(元データ!L12,元データ!L$4:L$49)+(COUNT(元データ!L$4:L$49)+1-RANK(元データ!L12,元データ!L$4:L$49,0)-RANK(元データ!L12,元データ!L$4:L$49,1))/2</f>
        <v>45</v>
      </c>
      <c r="M12" s="17">
        <f>RANK(元データ!M12,元データ!M$4:M$49)+(COUNT(元データ!M$4:M$49)+1-RANK(元データ!M12,元データ!M$4:M$49,0)-RANK(元データ!M12,元データ!M$4:M$49,1))/2</f>
        <v>37</v>
      </c>
      <c r="N12" s="17">
        <f>RANK(元データ!N12,元データ!N$4:N$49)+(COUNT(元データ!N$4:N$49)+1-RANK(元データ!N12,元データ!N$4:N$49,0)-RANK(元データ!N12,元データ!N$4:N$49,1))/2</f>
        <v>32</v>
      </c>
      <c r="O12" s="17">
        <f>RANK(元データ!O12,元データ!O$4:O$49)+(COUNT(元データ!O$4:O$49)+1-RANK(元データ!O12,元データ!O$4:O$49,0)-RANK(元データ!O12,元データ!O$4:O$49,1))/2</f>
        <v>32.5</v>
      </c>
      <c r="P12" s="23">
        <v>68.3</v>
      </c>
      <c r="Q12" s="3">
        <v>1632</v>
      </c>
      <c r="R12">
        <v>1.5716335551468109E-2</v>
      </c>
      <c r="S12">
        <v>36.565725</v>
      </c>
      <c r="T12">
        <v>139.883565</v>
      </c>
    </row>
    <row r="13" spans="1:20">
      <c r="A13" s="8" t="s">
        <v>8</v>
      </c>
      <c r="B13" s="17">
        <f>RANK(元データ!B13,元データ!B$4:B$49)+(COUNT(元データ!B$4:B$49)+1-RANK(元データ!B13,元データ!B$4:B$49,0)-RANK(元データ!B13,元データ!B$4:B$49,1))/2</f>
        <v>23.5</v>
      </c>
      <c r="C13" s="17">
        <f>RANK(元データ!C13,元データ!C$4:C$49)+(COUNT(元データ!C$4:C$49)+1-RANK(元データ!C13,元データ!C$4:C$49,0)-RANK(元データ!C13,元データ!C$4:C$49,1))/2</f>
        <v>9</v>
      </c>
      <c r="D13" s="17">
        <f>RANK(元データ!D13,元データ!D$4:D$49)+(COUNT(元データ!D$4:D$49)+1-RANK(元データ!D13,元データ!D$4:D$49,0)-RANK(元データ!D13,元データ!D$4:D$49,1))/2</f>
        <v>5</v>
      </c>
      <c r="E13" s="17">
        <f>RANK(元データ!E13,元データ!E$4:E$49)+(COUNT(元データ!E$4:E$49)+1-RANK(元データ!E13,元データ!E$4:E$49,0)-RANK(元データ!E13,元データ!E$4:E$49,1))/2</f>
        <v>45</v>
      </c>
      <c r="F13" s="17">
        <f>RANK(元データ!F13,元データ!F$4:F$49)+(COUNT(元データ!F$4:F$49)+1-RANK(元データ!F13,元データ!F$4:F$49,0)-RANK(元データ!F13,元データ!F$4:F$49,1))/2</f>
        <v>38</v>
      </c>
      <c r="G13" s="17">
        <f>RANK(元データ!G13,元データ!G$4:G$49)+(COUNT(元データ!G$4:G$49)+1-RANK(元データ!G13,元データ!G$4:G$49,0)-RANK(元データ!G13,元データ!G$4:G$49,1))/2</f>
        <v>40</v>
      </c>
      <c r="H13" s="17">
        <f>RANK(元データ!H13,元データ!H$4:H$49)+(COUNT(元データ!H$4:H$49)+1-RANK(元データ!H13,元データ!H$4:H$49,0)-RANK(元データ!H13,元データ!H$4:H$49,1))/2</f>
        <v>20.5</v>
      </c>
      <c r="I13" s="17">
        <f>RANK(元データ!I13,元データ!I$4:I$49)+(COUNT(元データ!I$4:I$49)+1-RANK(元データ!I13,元データ!I$4:I$49,0)-RANK(元データ!I13,元データ!I$4:I$49,1))/2</f>
        <v>23</v>
      </c>
      <c r="J13" s="17">
        <f>RANK(元データ!J13,元データ!J$4:J$49)+(COUNT(元データ!J$4:J$49)+1-RANK(元データ!J13,元データ!J$4:J$49,0)-RANK(元データ!J13,元データ!J$4:J$49,1))/2</f>
        <v>13</v>
      </c>
      <c r="K13" s="17">
        <f>RANK(元データ!K13,元データ!K$4:K$49)+(COUNT(元データ!K$4:K$49)+1-RANK(元データ!K13,元データ!K$4:K$49,0)-RANK(元データ!K13,元データ!K$4:K$49,1))/2</f>
        <v>38.5</v>
      </c>
      <c r="L13" s="17">
        <f>RANK(元データ!L13,元データ!L$4:L$49)+(COUNT(元データ!L$4:L$49)+1-RANK(元データ!L13,元データ!L$4:L$49,0)-RANK(元データ!L13,元データ!L$4:L$49,1))/2</f>
        <v>39</v>
      </c>
      <c r="M13" s="17">
        <f>RANK(元データ!M13,元データ!M$4:M$49)+(COUNT(元データ!M$4:M$49)+1-RANK(元データ!M13,元データ!M$4:M$49,0)-RANK(元データ!M13,元データ!M$4:M$49,1))/2</f>
        <v>26</v>
      </c>
      <c r="N13" s="17">
        <f>RANK(元データ!N13,元データ!N$4:N$49)+(COUNT(元データ!N$4:N$49)+1-RANK(元データ!N13,元データ!N$4:N$49,0)-RANK(元データ!N13,元データ!N$4:N$49,1))/2</f>
        <v>34</v>
      </c>
      <c r="O13" s="17">
        <f>RANK(元データ!O13,元データ!O$4:O$49)+(COUNT(元データ!O$4:O$49)+1-RANK(元データ!O13,元データ!O$4:O$49,0)-RANK(元データ!O13,元データ!O$4:O$49,1))/2</f>
        <v>34</v>
      </c>
      <c r="P13" s="23">
        <v>70.400000000000006</v>
      </c>
      <c r="Q13" s="3">
        <v>1624</v>
      </c>
      <c r="R13">
        <v>1.5639294690921696E-2</v>
      </c>
      <c r="S13">
        <v>36.391250999999997</v>
      </c>
      <c r="T13">
        <v>139.06084799999999</v>
      </c>
    </row>
    <row r="14" spans="1:20">
      <c r="A14" s="8" t="s">
        <v>9</v>
      </c>
      <c r="B14" s="17">
        <f>RANK(元データ!B14,元データ!B$4:B$49)+(COUNT(元データ!B$4:B$49)+1-RANK(元データ!B14,元データ!B$4:B$49,0)-RANK(元データ!B14,元データ!B$4:B$49,1))/2</f>
        <v>39</v>
      </c>
      <c r="C14" s="17">
        <f>RANK(元データ!C14,元データ!C$4:C$49)+(COUNT(元データ!C$4:C$49)+1-RANK(元データ!C14,元データ!C$4:C$49,0)-RANK(元データ!C14,元データ!C$4:C$49,1))/2</f>
        <v>34.5</v>
      </c>
      <c r="D14" s="17">
        <f>RANK(元データ!D14,元データ!D$4:D$49)+(COUNT(元データ!D$4:D$49)+1-RANK(元データ!D14,元データ!D$4:D$49,0)-RANK(元データ!D14,元データ!D$4:D$49,1))/2</f>
        <v>8</v>
      </c>
      <c r="E14" s="17">
        <f>RANK(元データ!E14,元データ!E$4:E$49)+(COUNT(元データ!E$4:E$49)+1-RANK(元データ!E14,元データ!E$4:E$49,0)-RANK(元データ!E14,元データ!E$4:E$49,1))/2</f>
        <v>43</v>
      </c>
      <c r="F14" s="17">
        <f>RANK(元データ!F14,元データ!F$4:F$49)+(COUNT(元データ!F$4:F$49)+1-RANK(元データ!F14,元データ!F$4:F$49,0)-RANK(元データ!F14,元データ!F$4:F$49,1))/2</f>
        <v>38</v>
      </c>
      <c r="G14" s="17">
        <f>RANK(元データ!G14,元データ!G$4:G$49)+(COUNT(元データ!G$4:G$49)+1-RANK(元データ!G14,元データ!G$4:G$49,0)-RANK(元データ!G14,元データ!G$4:G$49,1))/2</f>
        <v>43</v>
      </c>
      <c r="H14" s="17">
        <f>RANK(元データ!H14,元データ!H$4:H$49)+(COUNT(元データ!H$4:H$49)+1-RANK(元データ!H14,元データ!H$4:H$49,0)-RANK(元データ!H14,元データ!H$4:H$49,1))/2</f>
        <v>10</v>
      </c>
      <c r="I14" s="17">
        <f>RANK(元データ!I14,元データ!I$4:I$49)+(COUNT(元データ!I$4:I$49)+1-RANK(元データ!I14,元データ!I$4:I$49,0)-RANK(元データ!I14,元データ!I$4:I$49,1))/2</f>
        <v>23</v>
      </c>
      <c r="J14" s="17">
        <f>RANK(元データ!J14,元データ!J$4:J$49)+(COUNT(元データ!J$4:J$49)+1-RANK(元データ!J14,元データ!J$4:J$49,0)-RANK(元データ!J14,元データ!J$4:J$49,1))/2</f>
        <v>18.5</v>
      </c>
      <c r="K14" s="17">
        <f>RANK(元データ!K14,元データ!K$4:K$49)+(COUNT(元データ!K$4:K$49)+1-RANK(元データ!K14,元データ!K$4:K$49,0)-RANK(元データ!K14,元データ!K$4:K$49,1))/2</f>
        <v>38.5</v>
      </c>
      <c r="L14" s="17">
        <f>RANK(元データ!L14,元データ!L$4:L$49)+(COUNT(元データ!L$4:L$49)+1-RANK(元データ!L14,元データ!L$4:L$49,0)-RANK(元データ!L14,元データ!L$4:L$49,1))/2</f>
        <v>39</v>
      </c>
      <c r="M14" s="17">
        <f>RANK(元データ!M14,元データ!M$4:M$49)+(COUNT(元データ!M$4:M$49)+1-RANK(元データ!M14,元データ!M$4:M$49,0)-RANK(元データ!M14,元データ!M$4:M$49,1))/2</f>
        <v>13</v>
      </c>
      <c r="N14" s="17">
        <f>RANK(元データ!N14,元データ!N$4:N$49)+(COUNT(元データ!N$4:N$49)+1-RANK(元データ!N14,元データ!N$4:N$49,0)-RANK(元データ!N14,元データ!N$4:N$49,1))/2</f>
        <v>12</v>
      </c>
      <c r="O14" s="17">
        <f>RANK(元データ!O14,元データ!O$4:O$49)+(COUNT(元データ!O$4:O$49)+1-RANK(元データ!O14,元データ!O$4:O$49,0)-RANK(元データ!O14,元データ!O$4:O$49,1))/2</f>
        <v>24.5</v>
      </c>
      <c r="P14" s="23">
        <v>71.900000000000006</v>
      </c>
      <c r="Q14" s="3">
        <v>5922</v>
      </c>
      <c r="R14">
        <v>5.7029497019481706E-2</v>
      </c>
      <c r="S14">
        <v>35.857427999999999</v>
      </c>
      <c r="T14">
        <v>139.648933</v>
      </c>
    </row>
    <row r="15" spans="1:20">
      <c r="A15" s="8" t="s">
        <v>10</v>
      </c>
      <c r="B15" s="17">
        <f>RANK(元データ!B15,元データ!B$4:B$49)+(COUNT(元データ!B$4:B$49)+1-RANK(元データ!B15,元データ!B$4:B$49,0)-RANK(元データ!B15,元データ!B$4:B$49,1))/2</f>
        <v>1</v>
      </c>
      <c r="C15" s="17">
        <f>RANK(元データ!C15,元データ!C$4:C$49)+(COUNT(元データ!C$4:C$49)+1-RANK(元データ!C15,元データ!C$4:C$49,0)-RANK(元データ!C15,元データ!C$4:C$49,1))/2</f>
        <v>2</v>
      </c>
      <c r="D15" s="17">
        <f>RANK(元データ!D15,元データ!D$4:D$49)+(COUNT(元データ!D$4:D$49)+1-RANK(元データ!D15,元データ!D$4:D$49,0)-RANK(元データ!D15,元データ!D$4:D$49,1))/2</f>
        <v>9</v>
      </c>
      <c r="E15" s="17">
        <f>RANK(元データ!E15,元データ!E$4:E$49)+(COUNT(元データ!E$4:E$49)+1-RANK(元データ!E15,元データ!E$4:E$49,0)-RANK(元データ!E15,元データ!E$4:E$49,1))/2</f>
        <v>43</v>
      </c>
      <c r="F15" s="17">
        <f>RANK(元データ!F15,元データ!F$4:F$49)+(COUNT(元データ!F$4:F$49)+1-RANK(元データ!F15,元データ!F$4:F$49,0)-RANK(元データ!F15,元データ!F$4:F$49,1))/2</f>
        <v>10.5</v>
      </c>
      <c r="G15" s="17">
        <f>RANK(元データ!G15,元データ!G$4:G$49)+(COUNT(元データ!G$4:G$49)+1-RANK(元データ!G15,元データ!G$4:G$49,0)-RANK(元データ!G15,元データ!G$4:G$49,1))/2</f>
        <v>3</v>
      </c>
      <c r="H15" s="17">
        <f>RANK(元データ!H15,元データ!H$4:H$49)+(COUNT(元データ!H$4:H$49)+1-RANK(元データ!H15,元データ!H$4:H$49,0)-RANK(元データ!H15,元データ!H$4:H$49,1))/2</f>
        <v>12.5</v>
      </c>
      <c r="I15" s="17">
        <f>RANK(元データ!I15,元データ!I$4:I$49)+(COUNT(元データ!I$4:I$49)+1-RANK(元データ!I15,元データ!I$4:I$49,0)-RANK(元データ!I15,元データ!I$4:I$49,1))/2</f>
        <v>23</v>
      </c>
      <c r="J15" s="17">
        <f>RANK(元データ!J15,元データ!J$4:J$49)+(COUNT(元データ!J$4:J$49)+1-RANK(元データ!J15,元データ!J$4:J$49,0)-RANK(元データ!J15,元データ!J$4:J$49,1))/2</f>
        <v>5</v>
      </c>
      <c r="K15" s="17">
        <f>RANK(元データ!K15,元データ!K$4:K$49)+(COUNT(元データ!K$4:K$49)+1-RANK(元データ!K15,元データ!K$4:K$49,0)-RANK(元データ!K15,元データ!K$4:K$49,1))/2</f>
        <v>1</v>
      </c>
      <c r="L15" s="17">
        <f>RANK(元データ!L15,元データ!L$4:L$49)+(COUNT(元データ!L$4:L$49)+1-RANK(元データ!L15,元データ!L$4:L$49,0)-RANK(元データ!L15,元データ!L$4:L$49,1))/2</f>
        <v>18</v>
      </c>
      <c r="M15" s="17">
        <f>RANK(元データ!M15,元データ!M$4:M$49)+(COUNT(元データ!M$4:M$49)+1-RANK(元データ!M15,元データ!M$4:M$49,0)-RANK(元データ!M15,元データ!M$4:M$49,1))/2</f>
        <v>4.5</v>
      </c>
      <c r="N15" s="17">
        <f>RANK(元データ!N15,元データ!N$4:N$49)+(COUNT(元データ!N$4:N$49)+1-RANK(元データ!N15,元データ!N$4:N$49,0)-RANK(元データ!N15,元データ!N$4:N$49,1))/2</f>
        <v>12</v>
      </c>
      <c r="O15" s="17">
        <f>RANK(元データ!O15,元データ!O$4:O$49)+(COUNT(元データ!O$4:O$49)+1-RANK(元データ!O15,元データ!O$4:O$49,0)-RANK(元データ!O15,元データ!O$4:O$49,1))/2</f>
        <v>30</v>
      </c>
      <c r="P15" s="23">
        <v>98.5</v>
      </c>
      <c r="Q15" s="3">
        <v>1940</v>
      </c>
      <c r="R15">
        <v>1.8682408682504984E-2</v>
      </c>
      <c r="S15">
        <v>37.902417999999997</v>
      </c>
      <c r="T15">
        <v>139.02322100000001</v>
      </c>
    </row>
    <row r="16" spans="1:20">
      <c r="A16" s="9" t="s">
        <v>11</v>
      </c>
      <c r="B16" s="17">
        <f>RANK(元データ!B16,元データ!B$4:B$49)+(COUNT(元データ!B$4:B$49)+1-RANK(元データ!B16,元データ!B$4:B$49,0)-RANK(元データ!B16,元データ!B$4:B$49,1))/2</f>
        <v>7.5</v>
      </c>
      <c r="C16" s="17">
        <f>RANK(元データ!C16,元データ!C$4:C$49)+(COUNT(元データ!C$4:C$49)+1-RANK(元データ!C16,元データ!C$4:C$49,0)-RANK(元データ!C16,元データ!C$4:C$49,1))/2</f>
        <v>34.5</v>
      </c>
      <c r="D16" s="17">
        <f>RANK(元データ!D16,元データ!D$4:D$49)+(COUNT(元データ!D$4:D$49)+1-RANK(元データ!D16,元データ!D$4:D$49,0)-RANK(元データ!D16,元データ!D$4:D$49,1))/2</f>
        <v>13</v>
      </c>
      <c r="E16" s="17">
        <f>RANK(元データ!E16,元データ!E$4:E$49)+(COUNT(元データ!E$4:E$49)+1-RANK(元データ!E16,元データ!E$4:E$49,0)-RANK(元データ!E16,元データ!E$4:E$49,1))/2</f>
        <v>29.5</v>
      </c>
      <c r="F16" s="17">
        <f>RANK(元データ!F16,元データ!F$4:F$49)+(COUNT(元データ!F$4:F$49)+1-RANK(元データ!F16,元データ!F$4:F$49,0)-RANK(元データ!F16,元データ!F$4:F$49,1))/2</f>
        <v>22</v>
      </c>
      <c r="G16" s="17">
        <f>RANK(元データ!G16,元データ!G$4:G$49)+(COUNT(元データ!G$4:G$49)+1-RANK(元データ!G16,元データ!G$4:G$49,0)-RANK(元データ!G16,元データ!G$4:G$49,1))/2</f>
        <v>21.5</v>
      </c>
      <c r="H16" s="17">
        <f>RANK(元データ!H16,元データ!H$4:H$49)+(COUNT(元データ!H$4:H$49)+1-RANK(元データ!H16,元データ!H$4:H$49,0)-RANK(元データ!H16,元データ!H$4:H$49,1))/2</f>
        <v>7.5</v>
      </c>
      <c r="I16" s="17">
        <f>RANK(元データ!I16,元データ!I$4:I$49)+(COUNT(元データ!I$4:I$49)+1-RANK(元データ!I16,元データ!I$4:I$49,0)-RANK(元データ!I16,元データ!I$4:I$49,1))/2</f>
        <v>23</v>
      </c>
      <c r="J16" s="17">
        <f>RANK(元データ!J16,元データ!J$4:J$49)+(COUNT(元データ!J$4:J$49)+1-RANK(元データ!J16,元データ!J$4:J$49,0)-RANK(元データ!J16,元データ!J$4:J$49,1))/2</f>
        <v>13</v>
      </c>
      <c r="K16" s="17">
        <f>RANK(元データ!K16,元データ!K$4:K$49)+(COUNT(元データ!K$4:K$49)+1-RANK(元データ!K16,元データ!K$4:K$49,0)-RANK(元データ!K16,元データ!K$4:K$49,1))/2</f>
        <v>38.5</v>
      </c>
      <c r="L16" s="17">
        <f>RANK(元データ!L16,元データ!L$4:L$49)+(COUNT(元データ!L$4:L$49)+1-RANK(元データ!L16,元データ!L$4:L$49,0)-RANK(元データ!L16,元データ!L$4:L$49,1))/2</f>
        <v>41</v>
      </c>
      <c r="M16" s="17">
        <f>RANK(元データ!M16,元データ!M$4:M$49)+(COUNT(元データ!M$4:M$49)+1-RANK(元データ!M16,元データ!M$4:M$49,0)-RANK(元データ!M16,元データ!M$4:M$49,1))/2</f>
        <v>32</v>
      </c>
      <c r="N16" s="17">
        <f>RANK(元データ!N16,元データ!N$4:N$49)+(COUNT(元データ!N$4:N$49)+1-RANK(元データ!N16,元データ!N$4:N$49,0)-RANK(元データ!N16,元データ!N$4:N$49,1))/2</f>
        <v>39</v>
      </c>
      <c r="O16" s="17">
        <f>RANK(元データ!O16,元データ!O$4:O$49)+(COUNT(元データ!O$4:O$49)+1-RANK(元データ!O16,元データ!O$4:O$49,0)-RANK(元データ!O16,元データ!O$4:O$49,1))/2</f>
        <v>40</v>
      </c>
      <c r="P16" s="24">
        <v>75.5</v>
      </c>
      <c r="Q16" s="3">
        <v>1740</v>
      </c>
      <c r="R16">
        <v>1.6756387168844675E-2</v>
      </c>
      <c r="S16">
        <v>36.651288999999998</v>
      </c>
      <c r="T16">
        <v>138.18122399999999</v>
      </c>
    </row>
    <row r="17" spans="1:20">
      <c r="A17" s="7" t="s">
        <v>12</v>
      </c>
      <c r="B17" s="17">
        <f>RANK(元データ!B17,元データ!B$4:B$49)+(COUNT(元データ!B$4:B$49)+1-RANK(元データ!B17,元データ!B$4:B$49,0)-RANK(元データ!B17,元データ!B$4:B$49,1))/2</f>
        <v>37</v>
      </c>
      <c r="C17" s="17">
        <f>RANK(元データ!C17,元データ!C$4:C$49)+(COUNT(元データ!C$4:C$49)+1-RANK(元データ!C17,元データ!C$4:C$49,0)-RANK(元データ!C17,元データ!C$4:C$49,1))/2</f>
        <v>34.5</v>
      </c>
      <c r="D17" s="17">
        <f>RANK(元データ!D17,元データ!D$4:D$49)+(COUNT(元データ!D$4:D$49)+1-RANK(元データ!D17,元データ!D$4:D$49,0)-RANK(元データ!D17,元データ!D$4:D$49,1))/2</f>
        <v>15</v>
      </c>
      <c r="E17" s="17">
        <f>RANK(元データ!E17,元データ!E$4:E$49)+(COUNT(元データ!E$4:E$49)+1-RANK(元データ!E17,元データ!E$4:E$49,0)-RANK(元データ!E17,元データ!E$4:E$49,1))/2</f>
        <v>37</v>
      </c>
      <c r="F17" s="17">
        <f>RANK(元データ!F17,元データ!F$4:F$49)+(COUNT(元データ!F$4:F$49)+1-RANK(元データ!F17,元データ!F$4:F$49,0)-RANK(元データ!F17,元データ!F$4:F$49,1))/2</f>
        <v>1</v>
      </c>
      <c r="G17" s="17">
        <f>RANK(元データ!G17,元データ!G$4:G$49)+(COUNT(元データ!G$4:G$49)+1-RANK(元データ!G17,元データ!G$4:G$49,0)-RANK(元データ!G17,元データ!G$4:G$49,1))/2</f>
        <v>38</v>
      </c>
      <c r="H17" s="17">
        <f>RANK(元データ!H17,元データ!H$4:H$49)+(COUNT(元データ!H$4:H$49)+1-RANK(元データ!H17,元データ!H$4:H$49,0)-RANK(元データ!H17,元データ!H$4:H$49,1))/2</f>
        <v>7.5</v>
      </c>
      <c r="I17" s="17">
        <f>RANK(元データ!I17,元データ!I$4:I$49)+(COUNT(元データ!I$4:I$49)+1-RANK(元データ!I17,元データ!I$4:I$49,0)-RANK(元データ!I17,元データ!I$4:I$49,1))/2</f>
        <v>23</v>
      </c>
      <c r="J17" s="17">
        <f>RANK(元データ!J17,元データ!J$4:J$49)+(COUNT(元データ!J$4:J$49)+1-RANK(元データ!J17,元データ!J$4:J$49,0)-RANK(元データ!J17,元データ!J$4:J$49,1))/2</f>
        <v>13</v>
      </c>
      <c r="K17" s="17">
        <f>RANK(元データ!K17,元データ!K$4:K$49)+(COUNT(元データ!K$4:K$49)+1-RANK(元データ!K17,元データ!K$4:K$49,0)-RANK(元データ!K17,元データ!K$4:K$49,1))/2</f>
        <v>16</v>
      </c>
      <c r="L17" s="17">
        <f>RANK(元データ!L17,元データ!L$4:L$49)+(COUNT(元データ!L$4:L$49)+1-RANK(元データ!L17,元データ!L$4:L$49,0)-RANK(元データ!L17,元データ!L$4:L$49,1))/2</f>
        <v>42.5</v>
      </c>
      <c r="M17" s="17">
        <f>RANK(元データ!M17,元データ!M$4:M$49)+(COUNT(元データ!M$4:M$49)+1-RANK(元データ!M17,元データ!M$4:M$49,0)-RANK(元データ!M17,元データ!M$4:M$49,1))/2</f>
        <v>14</v>
      </c>
      <c r="N17" s="17">
        <f>RANK(元データ!N17,元データ!N$4:N$49)+(COUNT(元データ!N$4:N$49)+1-RANK(元データ!N17,元データ!N$4:N$49,0)-RANK(元データ!N17,元データ!N$4:N$49,1))/2</f>
        <v>8</v>
      </c>
      <c r="O17" s="17">
        <f>RANK(元データ!O17,元データ!O$4:O$49)+(COUNT(元データ!O$4:O$49)+1-RANK(元データ!O17,元データ!O$4:O$49,0)-RANK(元データ!O17,元データ!O$4:O$49,1))/2</f>
        <v>30</v>
      </c>
      <c r="P17" s="22">
        <v>73.400000000000006</v>
      </c>
      <c r="Q17" s="3">
        <v>5119</v>
      </c>
      <c r="R17">
        <v>4.929652064213557E-2</v>
      </c>
      <c r="S17">
        <v>35.605058</v>
      </c>
      <c r="T17">
        <v>140.12330800000001</v>
      </c>
    </row>
    <row r="18" spans="1:20">
      <c r="A18" s="8" t="s">
        <v>13</v>
      </c>
      <c r="B18" s="17">
        <f>RANK(元データ!B18,元データ!B$4:B$49)+(COUNT(元データ!B$4:B$49)+1-RANK(元データ!B18,元データ!B$4:B$49,0)-RANK(元データ!B18,元データ!B$4:B$49,1))/2</f>
        <v>14.5</v>
      </c>
      <c r="C18" s="17">
        <f>RANK(元データ!C18,元データ!C$4:C$49)+(COUNT(元データ!C$4:C$49)+1-RANK(元データ!C18,元データ!C$4:C$49,0)-RANK(元データ!C18,元データ!C$4:C$49,1))/2</f>
        <v>5.5</v>
      </c>
      <c r="D18" s="17">
        <f>RANK(元データ!D18,元データ!D$4:D$49)+(COUNT(元データ!D$4:D$49)+1-RANK(元データ!D18,元データ!D$4:D$49,0)-RANK(元データ!D18,元データ!D$4:D$49,1))/2</f>
        <v>7</v>
      </c>
      <c r="E18" s="17">
        <f>RANK(元データ!E18,元データ!E$4:E$49)+(COUNT(元データ!E$4:E$49)+1-RANK(元データ!E18,元データ!E$4:E$49,0)-RANK(元データ!E18,元データ!E$4:E$49,1))/2</f>
        <v>26</v>
      </c>
      <c r="F18" s="17">
        <f>RANK(元データ!F18,元データ!F$4:F$49)+(COUNT(元データ!F$4:F$49)+1-RANK(元データ!F18,元データ!F$4:F$49,0)-RANK(元データ!F18,元データ!F$4:F$49,1))/2</f>
        <v>5</v>
      </c>
      <c r="G18" s="17">
        <f>RANK(元データ!G18,元データ!G$4:G$49)+(COUNT(元データ!G$4:G$49)+1-RANK(元データ!G18,元データ!G$4:G$49,0)-RANK(元データ!G18,元データ!G$4:G$49,1))/2</f>
        <v>1</v>
      </c>
      <c r="H18" s="17">
        <f>RANK(元データ!H18,元データ!H$4:H$49)+(COUNT(元データ!H$4:H$49)+1-RANK(元データ!H18,元データ!H$4:H$49,0)-RANK(元データ!H18,元データ!H$4:H$49,1))/2</f>
        <v>2</v>
      </c>
      <c r="I18" s="17">
        <f>RANK(元データ!I18,元データ!I$4:I$49)+(COUNT(元データ!I$4:I$49)+1-RANK(元データ!I18,元データ!I$4:I$49,0)-RANK(元データ!I18,元データ!I$4:I$49,1))/2</f>
        <v>3</v>
      </c>
      <c r="J18" s="17">
        <f>RANK(元データ!J18,元データ!J$4:J$49)+(COUNT(元データ!J$4:J$49)+1-RANK(元データ!J18,元データ!J$4:J$49,0)-RANK(元データ!J18,元データ!J$4:J$49,1))/2</f>
        <v>1</v>
      </c>
      <c r="K18" s="17">
        <f>RANK(元データ!K18,元データ!K$4:K$49)+(COUNT(元データ!K$4:K$49)+1-RANK(元データ!K18,元データ!K$4:K$49,0)-RANK(元データ!K18,元データ!K$4:K$49,1))/2</f>
        <v>16</v>
      </c>
      <c r="L18" s="17">
        <f>RANK(元データ!L18,元データ!L$4:L$49)+(COUNT(元データ!L$4:L$49)+1-RANK(元データ!L18,元データ!L$4:L$49,0)-RANK(元データ!L18,元データ!L$4:L$49,1))/2</f>
        <v>33</v>
      </c>
      <c r="M18" s="17">
        <f>RANK(元データ!M18,元データ!M$4:M$49)+(COUNT(元データ!M$4:M$49)+1-RANK(元データ!M18,元データ!M$4:M$49,0)-RANK(元データ!M18,元データ!M$4:M$49,1))/2</f>
        <v>2.5</v>
      </c>
      <c r="N18" s="17">
        <f>RANK(元データ!N18,元データ!N$4:N$49)+(COUNT(元データ!N$4:N$49)+1-RANK(元データ!N18,元データ!N$4:N$49,0)-RANK(元データ!N18,元データ!N$4:N$49,1))/2</f>
        <v>1</v>
      </c>
      <c r="O18" s="17">
        <f>RANK(元データ!O18,元データ!O$4:O$49)+(COUNT(元データ!O$4:O$49)+1-RANK(元データ!O18,元データ!O$4:O$49,0)-RANK(元データ!O18,元データ!O$4:O$49,1))/2</f>
        <v>28</v>
      </c>
      <c r="P18" s="23">
        <v>109.8</v>
      </c>
      <c r="Q18" s="3">
        <v>11209</v>
      </c>
      <c r="R18">
        <v>0.10794387573309194</v>
      </c>
      <c r="S18">
        <v>35.689520999999999</v>
      </c>
      <c r="T18">
        <v>139.69170399999999</v>
      </c>
    </row>
    <row r="19" spans="1:20">
      <c r="A19" s="10" t="s">
        <v>43</v>
      </c>
      <c r="B19" s="17">
        <f>RANK(元データ!B19,元データ!B$4:B$49)+(COUNT(元データ!B$4:B$49)+1-RANK(元データ!B19,元データ!B$4:B$49,0)-RANK(元データ!B19,元データ!B$4:B$49,1))/2</f>
        <v>43</v>
      </c>
      <c r="C19" s="17">
        <f>RANK(元データ!C19,元データ!C$4:C$49)+(COUNT(元データ!C$4:C$49)+1-RANK(元データ!C19,元データ!C$4:C$49,0)-RANK(元データ!C19,元データ!C$4:C$49,1))/2</f>
        <v>34.5</v>
      </c>
      <c r="D19" s="17">
        <f>RANK(元データ!D19,元データ!D$4:D$49)+(COUNT(元データ!D$4:D$49)+1-RANK(元データ!D19,元データ!D$4:D$49,0)-RANK(元データ!D19,元データ!D$4:D$49,1))/2</f>
        <v>14</v>
      </c>
      <c r="E19" s="17">
        <f>RANK(元データ!E19,元データ!E$4:E$49)+(COUNT(元データ!E$4:E$49)+1-RANK(元データ!E19,元データ!E$4:E$49,0)-RANK(元データ!E19,元データ!E$4:E$49,1))/2</f>
        <v>40</v>
      </c>
      <c r="F19" s="17">
        <f>RANK(元データ!F19,元データ!F$4:F$49)+(COUNT(元データ!F$4:F$49)+1-RANK(元データ!F19,元データ!F$4:F$49,0)-RANK(元データ!F19,元データ!F$4:F$49,1))/2</f>
        <v>38</v>
      </c>
      <c r="G19" s="17">
        <f>RANK(元データ!G19,元データ!G$4:G$49)+(COUNT(元データ!G$4:G$49)+1-RANK(元データ!G19,元データ!G$4:G$49,0)-RANK(元データ!G19,元データ!G$4:G$49,1))/2</f>
        <v>35</v>
      </c>
      <c r="H19" s="17">
        <f>RANK(元データ!H19,元データ!H$4:H$49)+(COUNT(元データ!H$4:H$49)+1-RANK(元データ!H19,元データ!H$4:H$49,0)-RANK(元データ!H19,元データ!H$4:H$49,1))/2</f>
        <v>5.5</v>
      </c>
      <c r="I19" s="17">
        <f>RANK(元データ!I19,元データ!I$4:I$49)+(COUNT(元データ!I$4:I$49)+1-RANK(元データ!I19,元データ!I$4:I$49,0)-RANK(元データ!I19,元データ!I$4:I$49,1))/2</f>
        <v>23</v>
      </c>
      <c r="J19" s="17">
        <f>RANK(元データ!J19,元データ!J$4:J$49)+(COUNT(元データ!J$4:J$49)+1-RANK(元データ!J19,元データ!J$4:J$49,0)-RANK(元データ!J19,元データ!J$4:J$49,1))/2</f>
        <v>13</v>
      </c>
      <c r="K19" s="17">
        <f>RANK(元データ!K19,元データ!K$4:K$49)+(COUNT(元データ!K$4:K$49)+1-RANK(元データ!K19,元データ!K$4:K$49,0)-RANK(元データ!K19,元データ!K$4:K$49,1))/2</f>
        <v>38.5</v>
      </c>
      <c r="L19" s="17">
        <f>RANK(元データ!L19,元データ!L$4:L$49)+(COUNT(元データ!L$4:L$49)+1-RANK(元データ!L19,元データ!L$4:L$49,0)-RANK(元データ!L19,元データ!L$4:L$49,1))/2</f>
        <v>39</v>
      </c>
      <c r="M19" s="17">
        <f>RANK(元データ!M19,元データ!M$4:M$49)+(COUNT(元データ!M$4:M$49)+1-RANK(元データ!M19,元データ!M$4:M$49,0)-RANK(元データ!M19,元データ!M$4:M$49,1))/2</f>
        <v>17</v>
      </c>
      <c r="N19" s="17">
        <f>RANK(元データ!N19,元データ!N$4:N$49)+(COUNT(元データ!N$4:N$49)+1-RANK(元データ!N19,元データ!N$4:N$49,0)-RANK(元データ!N19,元データ!N$4:N$49,1))/2</f>
        <v>4</v>
      </c>
      <c r="O19" s="17">
        <f>RANK(元データ!O19,元データ!O$4:O$49)+(COUNT(元データ!O$4:O$49)+1-RANK(元データ!O19,元データ!O$4:O$49,0)-RANK(元データ!O19,元データ!O$4:O$49,1))/2</f>
        <v>43</v>
      </c>
      <c r="P19" s="23">
        <v>70.900000000000006</v>
      </c>
      <c r="Q19" s="3">
        <v>7477</v>
      </c>
      <c r="R19">
        <v>7.2004314288190596E-2</v>
      </c>
      <c r="S19">
        <v>35.447752999999999</v>
      </c>
      <c r="T19">
        <v>139.64251400000001</v>
      </c>
    </row>
    <row r="20" spans="1:20">
      <c r="A20" s="9" t="s">
        <v>14</v>
      </c>
      <c r="B20" s="17">
        <f>RANK(元データ!B20,元データ!B$4:B$49)+(COUNT(元データ!B$4:B$49)+1-RANK(元データ!B20,元データ!B$4:B$49,0)-RANK(元データ!B20,元データ!B$4:B$49,1))/2</f>
        <v>23.5</v>
      </c>
      <c r="C20" s="17">
        <f>RANK(元データ!C20,元データ!C$4:C$49)+(COUNT(元データ!C$4:C$49)+1-RANK(元データ!C20,元データ!C$4:C$49,0)-RANK(元データ!C20,元データ!C$4:C$49,1))/2</f>
        <v>18.5</v>
      </c>
      <c r="D20" s="17">
        <f>RANK(元データ!D20,元データ!D$4:D$49)+(COUNT(元データ!D$4:D$49)+1-RANK(元データ!D20,元データ!D$4:D$49,0)-RANK(元データ!D20,元データ!D$4:D$49,1))/2</f>
        <v>11</v>
      </c>
      <c r="E20" s="17">
        <f>RANK(元データ!E20,元データ!E$4:E$49)+(COUNT(元データ!E$4:E$49)+1-RANK(元データ!E20,元データ!E$4:E$49,0)-RANK(元データ!E20,元データ!E$4:E$49,1))/2</f>
        <v>24</v>
      </c>
      <c r="F20" s="17">
        <f>RANK(元データ!F20,元データ!F$4:F$49)+(COUNT(元データ!F$4:F$49)+1-RANK(元データ!F20,元データ!F$4:F$49,0)-RANK(元データ!F20,元データ!F$4:F$49,1))/2</f>
        <v>30.5</v>
      </c>
      <c r="G20" s="17">
        <f>RANK(元データ!G20,元データ!G$4:G$49)+(COUNT(元データ!G$4:G$49)+1-RANK(元データ!G20,元データ!G$4:G$49,0)-RANK(元データ!G20,元データ!G$4:G$49,1))/2</f>
        <v>28</v>
      </c>
      <c r="H20" s="17">
        <f>RANK(元データ!H20,元データ!H$4:H$49)+(COUNT(元データ!H$4:H$49)+1-RANK(元データ!H20,元データ!H$4:H$49,0)-RANK(元データ!H20,元データ!H$4:H$49,1))/2</f>
        <v>1</v>
      </c>
      <c r="I20" s="17">
        <f>RANK(元データ!I20,元データ!I$4:I$49)+(COUNT(元データ!I$4:I$49)+1-RANK(元データ!I20,元データ!I$4:I$49,0)-RANK(元データ!I20,元データ!I$4:I$49,1))/2</f>
        <v>2</v>
      </c>
      <c r="J20" s="17">
        <f>RANK(元データ!J20,元データ!J$4:J$49)+(COUNT(元データ!J$4:J$49)+1-RANK(元データ!J20,元データ!J$4:J$49,0)-RANK(元データ!J20,元データ!J$4:J$49,1))/2</f>
        <v>7.5</v>
      </c>
      <c r="K20" s="17">
        <f>RANK(元データ!K20,元データ!K$4:K$49)+(COUNT(元データ!K$4:K$49)+1-RANK(元データ!K20,元データ!K$4:K$49,0)-RANK(元データ!K20,元データ!K$4:K$49,1))/2</f>
        <v>38.5</v>
      </c>
      <c r="L20" s="17">
        <f>RANK(元データ!L20,元データ!L$4:L$49)+(COUNT(元データ!L$4:L$49)+1-RANK(元データ!L20,元データ!L$4:L$49,0)-RANK(元データ!L20,元データ!L$4:L$49,1))/2</f>
        <v>45</v>
      </c>
      <c r="M20" s="17">
        <f>RANK(元データ!M20,元データ!M$4:M$49)+(COUNT(元データ!M$4:M$49)+1-RANK(元データ!M20,元データ!M$4:M$49,0)-RANK(元データ!M20,元データ!M$4:M$49,1))/2</f>
        <v>41</v>
      </c>
      <c r="N20" s="17">
        <f>RANK(元データ!N20,元データ!N$4:N$49)+(COUNT(元データ!N$4:N$49)+1-RANK(元データ!N20,元データ!N$4:N$49,0)-RANK(元データ!N20,元データ!N$4:N$49,1))/2</f>
        <v>36.5</v>
      </c>
      <c r="O20" s="17">
        <f>RANK(元データ!O20,元データ!O$4:O$49)+(COUNT(元データ!O$4:O$49)+1-RANK(元データ!O20,元データ!O$4:O$49,0)-RANK(元データ!O20,元データ!O$4:O$49,1))/2</f>
        <v>43</v>
      </c>
      <c r="P20" s="24">
        <v>76.099999999999994</v>
      </c>
      <c r="Q20" s="3">
        <v>696</v>
      </c>
      <c r="R20">
        <v>6.70255486753787E-3</v>
      </c>
      <c r="S20">
        <v>35.664158</v>
      </c>
      <c r="T20">
        <v>138.56844899999999</v>
      </c>
    </row>
    <row r="21" spans="1:20">
      <c r="A21" s="7" t="s">
        <v>15</v>
      </c>
      <c r="B21" s="17">
        <f>RANK(元データ!B21,元データ!B$4:B$49)+(COUNT(元データ!B$4:B$49)+1-RANK(元データ!B21,元データ!B$4:B$49,0)-RANK(元データ!B21,元データ!B$4:B$49,1))/2</f>
        <v>5</v>
      </c>
      <c r="C21" s="17">
        <f>RANK(元データ!C21,元データ!C$4:C$49)+(COUNT(元データ!C$4:C$49)+1-RANK(元データ!C21,元データ!C$4:C$49,0)-RANK(元データ!C21,元データ!C$4:C$49,1))/2</f>
        <v>45</v>
      </c>
      <c r="D21" s="17">
        <f>RANK(元データ!D21,元データ!D$4:D$49)+(COUNT(元データ!D$4:D$49)+1-RANK(元データ!D21,元データ!D$4:D$49,0)-RANK(元データ!D21,元データ!D$4:D$49,1))/2</f>
        <v>21</v>
      </c>
      <c r="E21" s="17">
        <f>RANK(元データ!E21,元データ!E$4:E$49)+(COUNT(元データ!E$4:E$49)+1-RANK(元データ!E21,元データ!E$4:E$49,0)-RANK(元データ!E21,元データ!E$4:E$49,1))/2</f>
        <v>36</v>
      </c>
      <c r="F21" s="17">
        <f>RANK(元データ!F21,元データ!F$4:F$49)+(COUNT(元データ!F$4:F$49)+1-RANK(元データ!F21,元データ!F$4:F$49,0)-RANK(元データ!F21,元データ!F$4:F$49,1))/2</f>
        <v>38</v>
      </c>
      <c r="G21" s="17">
        <f>RANK(元データ!G21,元データ!G$4:G$49)+(COUNT(元データ!G$4:G$49)+1-RANK(元データ!G21,元データ!G$4:G$49,0)-RANK(元データ!G21,元データ!G$4:G$49,1))/2</f>
        <v>6</v>
      </c>
      <c r="H21" s="17">
        <f>RANK(元データ!H21,元データ!H$4:H$49)+(COUNT(元データ!H$4:H$49)+1-RANK(元データ!H21,元データ!H$4:H$49,0)-RANK(元データ!H21,元データ!H$4:H$49,1))/2</f>
        <v>30</v>
      </c>
      <c r="I21" s="17">
        <f>RANK(元データ!I21,元データ!I$4:I$49)+(COUNT(元データ!I$4:I$49)+1-RANK(元データ!I21,元データ!I$4:I$49,0)-RANK(元データ!I21,元データ!I$4:I$49,1))/2</f>
        <v>23</v>
      </c>
      <c r="J21" s="17">
        <f>RANK(元データ!J21,元データ!J$4:J$49)+(COUNT(元データ!J$4:J$49)+1-RANK(元データ!J21,元データ!J$4:J$49,0)-RANK(元データ!J21,元データ!J$4:J$49,1))/2</f>
        <v>21.5</v>
      </c>
      <c r="K21" s="17">
        <f>RANK(元データ!K21,元データ!K$4:K$49)+(COUNT(元データ!K$4:K$49)+1-RANK(元データ!K21,元データ!K$4:K$49,0)-RANK(元データ!K21,元データ!K$4:K$49,1))/2</f>
        <v>16</v>
      </c>
      <c r="L21" s="17">
        <f>RANK(元データ!L21,元データ!L$4:L$49)+(COUNT(元データ!L$4:L$49)+1-RANK(元データ!L21,元データ!L$4:L$49,0)-RANK(元データ!L21,元データ!L$4:L$49,1))/2</f>
        <v>19</v>
      </c>
      <c r="M21" s="17">
        <f>RANK(元データ!M21,元データ!M$4:M$49)+(COUNT(元データ!M$4:M$49)+1-RANK(元データ!M21,元データ!M$4:M$49,0)-RANK(元データ!M21,元データ!M$4:M$49,1))/2</f>
        <v>19</v>
      </c>
      <c r="N21" s="17">
        <f>RANK(元データ!N21,元データ!N$4:N$49)+(COUNT(元データ!N$4:N$49)+1-RANK(元データ!N21,元データ!N$4:N$49,0)-RANK(元データ!N21,元データ!N$4:N$49,1))/2</f>
        <v>8</v>
      </c>
      <c r="O21" s="17">
        <f>RANK(元データ!O21,元データ!O$4:O$49)+(COUNT(元データ!O$4:O$49)+1-RANK(元データ!O21,元データ!O$4:O$49,0)-RANK(元データ!O21,元データ!O$4:O$49,1))/2</f>
        <v>36</v>
      </c>
      <c r="P21" s="22">
        <v>82.9</v>
      </c>
      <c r="Q21" s="3">
        <v>894</v>
      </c>
      <c r="R21">
        <v>8.6093161660615748E-3</v>
      </c>
      <c r="S21">
        <v>36.69529</v>
      </c>
      <c r="T21">
        <v>137.21133800000001</v>
      </c>
    </row>
    <row r="22" spans="1:20">
      <c r="A22" s="8" t="s">
        <v>16</v>
      </c>
      <c r="B22" s="17">
        <f>RANK(元データ!B22,元データ!B$4:B$49)+(COUNT(元データ!B$4:B$49)+1-RANK(元データ!B22,元データ!B$4:B$49,0)-RANK(元データ!B22,元データ!B$4:B$49,1))/2</f>
        <v>7.5</v>
      </c>
      <c r="C22" s="17">
        <f>RANK(元データ!C22,元データ!C$4:C$49)+(COUNT(元データ!C$4:C$49)+1-RANK(元データ!C22,元データ!C$4:C$49,0)-RANK(元データ!C22,元データ!C$4:C$49,1))/2</f>
        <v>34.5</v>
      </c>
      <c r="D22" s="17">
        <f>RANK(元データ!D22,元データ!D$4:D$49)+(COUNT(元データ!D$4:D$49)+1-RANK(元データ!D22,元データ!D$4:D$49,0)-RANK(元データ!D22,元データ!D$4:D$49,1))/2</f>
        <v>28</v>
      </c>
      <c r="E22" s="17">
        <f>RANK(元データ!E22,元データ!E$4:E$49)+(COUNT(元データ!E$4:E$49)+1-RANK(元データ!E22,元データ!E$4:E$49,0)-RANK(元データ!E22,元データ!E$4:E$49,1))/2</f>
        <v>31.5</v>
      </c>
      <c r="F22" s="17">
        <f>RANK(元データ!F22,元データ!F$4:F$49)+(COUNT(元データ!F$4:F$49)+1-RANK(元データ!F22,元データ!F$4:F$49,0)-RANK(元データ!F22,元データ!F$4:F$49,1))/2</f>
        <v>22</v>
      </c>
      <c r="G22" s="17">
        <f>RANK(元データ!G22,元データ!G$4:G$49)+(COUNT(元データ!G$4:G$49)+1-RANK(元データ!G22,元データ!G$4:G$49,0)-RANK(元データ!G22,元データ!G$4:G$49,1))/2</f>
        <v>10.5</v>
      </c>
      <c r="H22" s="17">
        <f>RANK(元データ!H22,元データ!H$4:H$49)+(COUNT(元データ!H$4:H$49)+1-RANK(元データ!H22,元データ!H$4:H$49,0)-RANK(元データ!H22,元データ!H$4:H$49,1))/2</f>
        <v>17</v>
      </c>
      <c r="I22" s="17">
        <f>RANK(元データ!I22,元データ!I$4:I$49)+(COUNT(元データ!I$4:I$49)+1-RANK(元データ!I22,元データ!I$4:I$49,0)-RANK(元データ!I22,元データ!I$4:I$49,1))/2</f>
        <v>23</v>
      </c>
      <c r="J22" s="17">
        <f>RANK(元データ!J22,元データ!J$4:J$49)+(COUNT(元データ!J$4:J$49)+1-RANK(元データ!J22,元データ!J$4:J$49,0)-RANK(元データ!J22,元データ!J$4:J$49,1))/2</f>
        <v>26</v>
      </c>
      <c r="K22" s="17">
        <f>RANK(元データ!K22,元データ!K$4:K$49)+(COUNT(元データ!K$4:K$49)+1-RANK(元データ!K22,元データ!K$4:K$49,0)-RANK(元データ!K22,元データ!K$4:K$49,1))/2</f>
        <v>16</v>
      </c>
      <c r="L22" s="17">
        <f>RANK(元データ!L22,元データ!L$4:L$49)+(COUNT(元データ!L$4:L$49)+1-RANK(元データ!L22,元データ!L$4:L$49,0)-RANK(元データ!L22,元データ!L$4:L$49,1))/2</f>
        <v>25</v>
      </c>
      <c r="M22" s="17">
        <f>RANK(元データ!M22,元データ!M$4:M$49)+(COUNT(元データ!M$4:M$49)+1-RANK(元データ!M22,元データ!M$4:M$49,0)-RANK(元データ!M22,元データ!M$4:M$49,1))/2</f>
        <v>17</v>
      </c>
      <c r="N22" s="17">
        <f>RANK(元データ!N22,元データ!N$4:N$49)+(COUNT(元データ!N$4:N$49)+1-RANK(元データ!N22,元データ!N$4:N$49,0)-RANK(元データ!N22,元データ!N$4:N$49,1))/2</f>
        <v>15.5</v>
      </c>
      <c r="O22" s="17">
        <f>RANK(元データ!O22,元データ!O$4:O$49)+(COUNT(元データ!O$4:O$49)+1-RANK(元データ!O22,元データ!O$4:O$49,0)-RANK(元データ!O22,元データ!O$4:O$49,1))/2</f>
        <v>27</v>
      </c>
      <c r="P22" s="23">
        <v>80.099999999999994</v>
      </c>
      <c r="Q22" s="3">
        <v>949</v>
      </c>
      <c r="R22">
        <v>9.1389720823181596E-3</v>
      </c>
      <c r="S22">
        <v>36.594681999999999</v>
      </c>
      <c r="T22">
        <v>136.625573</v>
      </c>
    </row>
    <row r="23" spans="1:20">
      <c r="A23" s="9" t="s">
        <v>17</v>
      </c>
      <c r="B23" s="17">
        <f>RANK(元データ!B23,元データ!B$4:B$49)+(COUNT(元データ!B$4:B$49)+1-RANK(元データ!B23,元データ!B$4:B$49,0)-RANK(元データ!B23,元データ!B$4:B$49,1))/2</f>
        <v>10</v>
      </c>
      <c r="C23" s="17">
        <f>RANK(元データ!C23,元データ!C$4:C$49)+(COUNT(元データ!C$4:C$49)+1-RANK(元データ!C23,元データ!C$4:C$49,0)-RANK(元データ!C23,元データ!C$4:C$49,1))/2</f>
        <v>9</v>
      </c>
      <c r="D23" s="17">
        <f>RANK(元データ!D23,元データ!D$4:D$49)+(COUNT(元データ!D$4:D$49)+1-RANK(元データ!D23,元データ!D$4:D$49,0)-RANK(元データ!D23,元データ!D$4:D$49,1))/2</f>
        <v>40.5</v>
      </c>
      <c r="E23" s="17">
        <f>RANK(元データ!E23,元データ!E$4:E$49)+(COUNT(元データ!E$4:E$49)+1-RANK(元データ!E23,元データ!E$4:E$49,0)-RANK(元データ!E23,元データ!E$4:E$49,1))/2</f>
        <v>21.5</v>
      </c>
      <c r="F23" s="17">
        <f>RANK(元データ!F23,元データ!F$4:F$49)+(COUNT(元データ!F$4:F$49)+1-RANK(元データ!F23,元データ!F$4:F$49,0)-RANK(元データ!F23,元データ!F$4:F$49,1))/2</f>
        <v>22</v>
      </c>
      <c r="G23" s="17">
        <f>RANK(元データ!G23,元データ!G$4:G$49)+(COUNT(元データ!G$4:G$49)+1-RANK(元データ!G23,元データ!G$4:G$49,0)-RANK(元データ!G23,元データ!G$4:G$49,1))/2</f>
        <v>7</v>
      </c>
      <c r="H23" s="17">
        <f>RANK(元データ!H23,元データ!H$4:H$49)+(COUNT(元データ!H$4:H$49)+1-RANK(元データ!H23,元データ!H$4:H$49,0)-RANK(元データ!H23,元データ!H$4:H$49,1))/2</f>
        <v>43</v>
      </c>
      <c r="I23" s="17">
        <f>RANK(元データ!I23,元データ!I$4:I$49)+(COUNT(元データ!I$4:I$49)+1-RANK(元データ!I23,元データ!I$4:I$49,0)-RANK(元データ!I23,元データ!I$4:I$49,1))/2</f>
        <v>23</v>
      </c>
      <c r="J23" s="17">
        <f>RANK(元データ!J23,元データ!J$4:J$49)+(COUNT(元データ!J$4:J$49)+1-RANK(元データ!J23,元データ!J$4:J$49,0)-RANK(元データ!J23,元データ!J$4:J$49,1))/2</f>
        <v>41.5</v>
      </c>
      <c r="K23" s="17">
        <f>RANK(元データ!K23,元データ!K$4:K$49)+(COUNT(元データ!K$4:K$49)+1-RANK(元データ!K23,元データ!K$4:K$49,0)-RANK(元データ!K23,元データ!K$4:K$49,1))/2</f>
        <v>16</v>
      </c>
      <c r="L23" s="17">
        <f>RANK(元データ!L23,元データ!L$4:L$49)+(COUNT(元データ!L$4:L$49)+1-RANK(元データ!L23,元データ!L$4:L$49,0)-RANK(元データ!L23,元データ!L$4:L$49,1))/2</f>
        <v>4</v>
      </c>
      <c r="M23" s="17">
        <f>RANK(元データ!M23,元データ!M$4:M$49)+(COUNT(元データ!M$4:M$49)+1-RANK(元データ!M23,元データ!M$4:M$49,0)-RANK(元データ!M23,元データ!M$4:M$49,1))/2</f>
        <v>37</v>
      </c>
      <c r="N23" s="17">
        <f>RANK(元データ!N23,元データ!N$4:N$49)+(COUNT(元データ!N$4:N$49)+1-RANK(元データ!N23,元データ!N$4:N$49,0)-RANK(元データ!N23,元データ!N$4:N$49,1))/2</f>
        <v>25.5</v>
      </c>
      <c r="O23" s="17">
        <f>RANK(元データ!O23,元データ!O$4:O$49)+(COUNT(元データ!O$4:O$49)+1-RANK(元データ!O23,元データ!O$4:O$49,0)-RANK(元データ!O23,元データ!O$4:O$49,1))/2</f>
        <v>26</v>
      </c>
      <c r="P23" s="24">
        <v>79.3</v>
      </c>
      <c r="Q23" s="3">
        <v>650</v>
      </c>
      <c r="R23">
        <v>6.2595699193959999E-3</v>
      </c>
      <c r="S23">
        <v>36.065218999999999</v>
      </c>
      <c r="T23">
        <v>136.221642</v>
      </c>
    </row>
    <row r="24" spans="1:20">
      <c r="A24" s="7" t="s">
        <v>18</v>
      </c>
      <c r="B24" s="17">
        <f>RANK(元データ!B24,元データ!B$4:B$49)+(COUNT(元データ!B$4:B$49)+1-RANK(元データ!B24,元データ!B$4:B$49,0)-RANK(元データ!B24,元データ!B$4:B$49,1))/2</f>
        <v>19</v>
      </c>
      <c r="C24" s="17">
        <f>RANK(元データ!C24,元データ!C$4:C$49)+(COUNT(元データ!C$4:C$49)+1-RANK(元データ!C24,元データ!C$4:C$49,0)-RANK(元データ!C24,元データ!C$4:C$49,1))/2</f>
        <v>34.5</v>
      </c>
      <c r="D24" s="17">
        <f>RANK(元データ!D24,元データ!D$4:D$49)+(COUNT(元データ!D$4:D$49)+1-RANK(元データ!D24,元データ!D$4:D$49,0)-RANK(元データ!D24,元データ!D$4:D$49,1))/2</f>
        <v>32</v>
      </c>
      <c r="E24" s="17">
        <f>RANK(元データ!E24,元データ!E$4:E$49)+(COUNT(元データ!E$4:E$49)+1-RANK(元データ!E24,元データ!E$4:E$49,0)-RANK(元データ!E24,元データ!E$4:E$49,1))/2</f>
        <v>31.5</v>
      </c>
      <c r="F24" s="17">
        <f>RANK(元データ!F24,元データ!F$4:F$49)+(COUNT(元データ!F$4:F$49)+1-RANK(元データ!F24,元データ!F$4:F$49,0)-RANK(元データ!F24,元データ!F$4:F$49,1))/2</f>
        <v>22</v>
      </c>
      <c r="G24" s="17">
        <f>RANK(元データ!G24,元データ!G$4:G$49)+(COUNT(元データ!G$4:G$49)+1-RANK(元データ!G24,元データ!G$4:G$49,0)-RANK(元データ!G24,元データ!G$4:G$49,1))/2</f>
        <v>42</v>
      </c>
      <c r="H24" s="17">
        <f>RANK(元データ!H24,元データ!H$4:H$49)+(COUNT(元データ!H$4:H$49)+1-RANK(元データ!H24,元データ!H$4:H$49,0)-RANK(元データ!H24,元データ!H$4:H$49,1))/2</f>
        <v>30</v>
      </c>
      <c r="I24" s="17">
        <f>RANK(元データ!I24,元データ!I$4:I$49)+(COUNT(元データ!I$4:I$49)+1-RANK(元データ!I24,元データ!I$4:I$49,0)-RANK(元データ!I24,元データ!I$4:I$49,1))/2</f>
        <v>23</v>
      </c>
      <c r="J24" s="17">
        <f>RANK(元データ!J24,元データ!J$4:J$49)+(COUNT(元データ!J$4:J$49)+1-RANK(元データ!J24,元データ!J$4:J$49,0)-RANK(元データ!J24,元データ!J$4:J$49,1))/2</f>
        <v>34</v>
      </c>
      <c r="K24" s="17">
        <f>RANK(元データ!K24,元データ!K$4:K$49)+(COUNT(元データ!K$4:K$49)+1-RANK(元データ!K24,元データ!K$4:K$49,0)-RANK(元データ!K24,元データ!K$4:K$49,1))/2</f>
        <v>38.5</v>
      </c>
      <c r="L24" s="17">
        <f>RANK(元データ!L24,元データ!L$4:L$49)+(COUNT(元データ!L$4:L$49)+1-RANK(元データ!L24,元データ!L$4:L$49,0)-RANK(元データ!L24,元データ!L$4:L$49,1))/2</f>
        <v>36</v>
      </c>
      <c r="M24" s="17">
        <f>RANK(元データ!M24,元データ!M$4:M$49)+(COUNT(元データ!M$4:M$49)+1-RANK(元データ!M24,元データ!M$4:M$49,0)-RANK(元データ!M24,元データ!M$4:M$49,1))/2</f>
        <v>40</v>
      </c>
      <c r="N24" s="17">
        <f>RANK(元データ!N24,元データ!N$4:N$49)+(COUNT(元データ!N$4:N$49)+1-RANK(元データ!N24,元データ!N$4:N$49,0)-RANK(元データ!N24,元データ!N$4:N$49,1))/2</f>
        <v>22.5</v>
      </c>
      <c r="O24" s="17">
        <f>RANK(元データ!O24,元データ!O$4:O$49)+(COUNT(元データ!O$4:O$49)+1-RANK(元データ!O24,元データ!O$4:O$49,0)-RANK(元データ!O24,元データ!O$4:O$49,1))/2</f>
        <v>36</v>
      </c>
      <c r="P24" s="22">
        <v>64.599999999999994</v>
      </c>
      <c r="Q24" s="3">
        <v>1675</v>
      </c>
      <c r="R24">
        <v>1.6130430176905075E-2</v>
      </c>
      <c r="S24">
        <v>35.391227000000001</v>
      </c>
      <c r="T24">
        <v>136.72229100000001</v>
      </c>
    </row>
    <row r="25" spans="1:20">
      <c r="A25" s="8" t="s">
        <v>19</v>
      </c>
      <c r="B25" s="17">
        <f>RANK(元データ!B25,元データ!B$4:B$49)+(COUNT(元データ!B$4:B$49)+1-RANK(元データ!B25,元データ!B$4:B$49,0)-RANK(元データ!B25,元データ!B$4:B$49,1))/2</f>
        <v>27</v>
      </c>
      <c r="C25" s="17">
        <f>RANK(元データ!C25,元データ!C$4:C$49)+(COUNT(元データ!C$4:C$49)+1-RANK(元データ!C25,元データ!C$4:C$49,0)-RANK(元データ!C25,元データ!C$4:C$49,1))/2</f>
        <v>18.5</v>
      </c>
      <c r="D25" s="17">
        <f>RANK(元データ!D25,元データ!D$4:D$49)+(COUNT(元データ!D$4:D$49)+1-RANK(元データ!D25,元データ!D$4:D$49,0)-RANK(元データ!D25,元データ!D$4:D$49,1))/2</f>
        <v>16</v>
      </c>
      <c r="E25" s="17">
        <f>RANK(元データ!E25,元データ!E$4:E$49)+(COUNT(元データ!E$4:E$49)+1-RANK(元データ!E25,元データ!E$4:E$49,0)-RANK(元データ!E25,元データ!E$4:E$49,1))/2</f>
        <v>21.5</v>
      </c>
      <c r="F25" s="17">
        <f>RANK(元データ!F25,元データ!F$4:F$49)+(COUNT(元データ!F$4:F$49)+1-RANK(元データ!F25,元データ!F$4:F$49,0)-RANK(元データ!F25,元データ!F$4:F$49,1))/2</f>
        <v>22</v>
      </c>
      <c r="G25" s="17">
        <f>RANK(元データ!G25,元データ!G$4:G$49)+(COUNT(元データ!G$4:G$49)+1-RANK(元データ!G25,元データ!G$4:G$49,0)-RANK(元データ!G25,元データ!G$4:G$49,1))/2</f>
        <v>27</v>
      </c>
      <c r="H25" s="17">
        <f>RANK(元データ!H25,元データ!H$4:H$49)+(COUNT(元データ!H$4:H$49)+1-RANK(元データ!H25,元データ!H$4:H$49,0)-RANK(元データ!H25,元データ!H$4:H$49,1))/2</f>
        <v>24</v>
      </c>
      <c r="I25" s="17">
        <f>RANK(元データ!I25,元データ!I$4:I$49)+(COUNT(元データ!I$4:I$49)+1-RANK(元データ!I25,元データ!I$4:I$49,0)-RANK(元データ!I25,元データ!I$4:I$49,1))/2</f>
        <v>23</v>
      </c>
      <c r="J25" s="17">
        <f>RANK(元データ!J25,元データ!J$4:J$49)+(COUNT(元データ!J$4:J$49)+1-RANK(元データ!J25,元データ!J$4:J$49,0)-RANK(元データ!J25,元データ!J$4:J$49,1))/2</f>
        <v>18.5</v>
      </c>
      <c r="K25" s="17">
        <f>RANK(元データ!K25,元データ!K$4:K$49)+(COUNT(元データ!K$4:K$49)+1-RANK(元データ!K25,元データ!K$4:K$49,0)-RANK(元データ!K25,元データ!K$4:K$49,1))/2</f>
        <v>16</v>
      </c>
      <c r="L25" s="17">
        <f>RANK(元データ!L25,元データ!L$4:L$49)+(COUNT(元データ!L$4:L$49)+1-RANK(元データ!L25,元データ!L$4:L$49,0)-RANK(元データ!L25,元データ!L$4:L$49,1))/2</f>
        <v>37</v>
      </c>
      <c r="M25" s="17">
        <f>RANK(元データ!M25,元データ!M$4:M$49)+(COUNT(元データ!M$4:M$49)+1-RANK(元データ!M25,元データ!M$4:M$49,0)-RANK(元データ!M25,元データ!M$4:M$49,1))/2</f>
        <v>27</v>
      </c>
      <c r="N25" s="17">
        <f>RANK(元データ!N25,元データ!N$4:N$49)+(COUNT(元データ!N$4:N$49)+1-RANK(元データ!N25,元データ!N$4:N$49,0)-RANK(元データ!N25,元データ!N$4:N$49,1))/2</f>
        <v>25.5</v>
      </c>
      <c r="O25" s="17">
        <f>RANK(元データ!O25,元データ!O$4:O$49)+(COUNT(元データ!O$4:O$49)+1-RANK(元データ!O25,元データ!O$4:O$49,0)-RANK(元データ!O25,元データ!O$4:O$49,1))/2</f>
        <v>46</v>
      </c>
      <c r="P25" s="23">
        <v>71.3</v>
      </c>
      <c r="Q25" s="3">
        <v>3055</v>
      </c>
      <c r="R25">
        <v>2.9419978621161198E-2</v>
      </c>
      <c r="S25">
        <v>34.976978000000003</v>
      </c>
      <c r="T25">
        <v>138.38305399999999</v>
      </c>
    </row>
    <row r="26" spans="1:20">
      <c r="A26" s="8" t="s">
        <v>20</v>
      </c>
      <c r="B26" s="17">
        <f>RANK(元データ!B26,元データ!B$4:B$49)+(COUNT(元データ!B$4:B$49)+1-RANK(元データ!B26,元データ!B$4:B$49,0)-RANK(元データ!B26,元データ!B$4:B$49,1))/2</f>
        <v>42</v>
      </c>
      <c r="C26" s="17">
        <f>RANK(元データ!C26,元データ!C$4:C$49)+(COUNT(元データ!C$4:C$49)+1-RANK(元データ!C26,元データ!C$4:C$49,0)-RANK(元データ!C26,元データ!C$4:C$49,1))/2</f>
        <v>34.5</v>
      </c>
      <c r="D26" s="17">
        <f>RANK(元データ!D26,元データ!D$4:D$49)+(COUNT(元データ!D$4:D$49)+1-RANK(元データ!D26,元データ!D$4:D$49,0)-RANK(元データ!D26,元データ!D$4:D$49,1))/2</f>
        <v>28</v>
      </c>
      <c r="E26" s="17">
        <f>RANK(元データ!E26,元データ!E$4:E$49)+(COUNT(元データ!E$4:E$49)+1-RANK(元データ!E26,元データ!E$4:E$49,0)-RANK(元データ!E26,元データ!E$4:E$49,1))/2</f>
        <v>34</v>
      </c>
      <c r="F26" s="17">
        <f>RANK(元データ!F26,元データ!F$4:F$49)+(COUNT(元データ!F$4:F$49)+1-RANK(元データ!F26,元データ!F$4:F$49,0)-RANK(元データ!F26,元データ!F$4:F$49,1))/2</f>
        <v>8</v>
      </c>
      <c r="G26" s="17">
        <f>RANK(元データ!G26,元データ!G$4:G$49)+(COUNT(元データ!G$4:G$49)+1-RANK(元データ!G26,元データ!G$4:G$49,0)-RANK(元データ!G26,元データ!G$4:G$49,1))/2</f>
        <v>15.5</v>
      </c>
      <c r="H26" s="17">
        <f>RANK(元データ!H26,元データ!H$4:H$49)+(COUNT(元データ!H$4:H$49)+1-RANK(元データ!H26,元データ!H$4:H$49,0)-RANK(元データ!H26,元データ!H$4:H$49,1))/2</f>
        <v>17</v>
      </c>
      <c r="I26" s="17">
        <f>RANK(元データ!I26,元データ!I$4:I$49)+(COUNT(元データ!I$4:I$49)+1-RANK(元データ!I26,元データ!I$4:I$49,0)-RANK(元データ!I26,元データ!I$4:I$49,1))/2</f>
        <v>23</v>
      </c>
      <c r="J26" s="17">
        <f>RANK(元データ!J26,元データ!J$4:J$49)+(COUNT(元データ!J$4:J$49)+1-RANK(元データ!J26,元データ!J$4:J$49,0)-RANK(元データ!J26,元データ!J$4:J$49,1))/2</f>
        <v>26</v>
      </c>
      <c r="K26" s="17">
        <f>RANK(元データ!K26,元データ!K$4:K$49)+(COUNT(元データ!K$4:K$49)+1-RANK(元データ!K26,元データ!K$4:K$49,0)-RANK(元データ!K26,元データ!K$4:K$49,1))/2</f>
        <v>16</v>
      </c>
      <c r="L26" s="17">
        <f>RANK(元データ!L26,元データ!L$4:L$49)+(COUNT(元データ!L$4:L$49)+1-RANK(元データ!L26,元データ!L$4:L$49,0)-RANK(元データ!L26,元データ!L$4:L$49,1))/2</f>
        <v>29.5</v>
      </c>
      <c r="M26" s="17">
        <f>RANK(元データ!M26,元データ!M$4:M$49)+(COUNT(元データ!M$4:M$49)+1-RANK(元データ!M26,元データ!M$4:M$49,0)-RANK(元データ!M26,元データ!M$4:M$49,1))/2</f>
        <v>22</v>
      </c>
      <c r="N26" s="17">
        <f>RANK(元データ!N26,元データ!N$4:N$49)+(COUNT(元データ!N$4:N$49)+1-RANK(元データ!N26,元データ!N$4:N$49,0)-RANK(元データ!N26,元データ!N$4:N$49,1))/2</f>
        <v>18</v>
      </c>
      <c r="O26" s="17">
        <f>RANK(元データ!O26,元データ!O$4:O$49)+(COUNT(元データ!O$4:O$49)+1-RANK(元データ!O26,元データ!O$4:O$49,0)-RANK(元データ!O26,元データ!O$4:O$49,1))/2</f>
        <v>38.5</v>
      </c>
      <c r="P26" s="23">
        <v>73.3</v>
      </c>
      <c r="Q26" s="3">
        <v>6011</v>
      </c>
      <c r="R26">
        <v>5.7886576593060547E-2</v>
      </c>
      <c r="S26">
        <v>35.180188000000001</v>
      </c>
      <c r="T26">
        <v>136.906565</v>
      </c>
    </row>
    <row r="27" spans="1:20">
      <c r="A27" s="9" t="s">
        <v>21</v>
      </c>
      <c r="B27" s="17">
        <f>RANK(元データ!B27,元データ!B$4:B$49)+(COUNT(元データ!B$4:B$49)+1-RANK(元データ!B27,元データ!B$4:B$49,0)-RANK(元データ!B27,元データ!B$4:B$49,1))/2</f>
        <v>34.5</v>
      </c>
      <c r="C27" s="17">
        <f>RANK(元データ!C27,元データ!C$4:C$49)+(COUNT(元データ!C$4:C$49)+1-RANK(元データ!C27,元データ!C$4:C$49,0)-RANK(元データ!C27,元データ!C$4:C$49,1))/2</f>
        <v>9</v>
      </c>
      <c r="D27" s="17">
        <f>RANK(元データ!D27,元データ!D$4:D$49)+(COUNT(元データ!D$4:D$49)+1-RANK(元データ!D27,元データ!D$4:D$49,0)-RANK(元データ!D27,元データ!D$4:D$49,1))/2</f>
        <v>30</v>
      </c>
      <c r="E27" s="17">
        <f>RANK(元データ!E27,元データ!E$4:E$49)+(COUNT(元データ!E$4:E$49)+1-RANK(元データ!E27,元データ!E$4:E$49,0)-RANK(元データ!E27,元データ!E$4:E$49,1))/2</f>
        <v>27.5</v>
      </c>
      <c r="F27" s="17">
        <f>RANK(元データ!F27,元データ!F$4:F$49)+(COUNT(元データ!F$4:F$49)+1-RANK(元データ!F27,元データ!F$4:F$49,0)-RANK(元データ!F27,元データ!F$4:F$49,1))/2</f>
        <v>14.5</v>
      </c>
      <c r="G27" s="17">
        <f>RANK(元データ!G27,元データ!G$4:G$49)+(COUNT(元データ!G$4:G$49)+1-RANK(元データ!G27,元データ!G$4:G$49,0)-RANK(元データ!G27,元データ!G$4:G$49,1))/2</f>
        <v>37</v>
      </c>
      <c r="H27" s="17">
        <f>RANK(元データ!H27,元データ!H$4:H$49)+(COUNT(元データ!H$4:H$49)+1-RANK(元データ!H27,元データ!H$4:H$49,0)-RANK(元データ!H27,元データ!H$4:H$49,1))/2</f>
        <v>39</v>
      </c>
      <c r="I27" s="17">
        <f>RANK(元データ!I27,元データ!I$4:I$49)+(COUNT(元データ!I$4:I$49)+1-RANK(元データ!I27,元データ!I$4:I$49,0)-RANK(元データ!I27,元データ!I$4:I$49,1))/2</f>
        <v>23</v>
      </c>
      <c r="J27" s="17">
        <f>RANK(元データ!J27,元データ!J$4:J$49)+(COUNT(元データ!J$4:J$49)+1-RANK(元データ!J27,元データ!J$4:J$49,0)-RANK(元データ!J27,元データ!J$4:J$49,1))/2</f>
        <v>34</v>
      </c>
      <c r="K27" s="17">
        <f>RANK(元データ!K27,元データ!K$4:K$49)+(COUNT(元データ!K$4:K$49)+1-RANK(元データ!K27,元データ!K$4:K$49,0)-RANK(元データ!K27,元データ!K$4:K$49,1))/2</f>
        <v>38.5</v>
      </c>
      <c r="L27" s="17">
        <f>RANK(元データ!L27,元データ!L$4:L$49)+(COUNT(元データ!L$4:L$49)+1-RANK(元データ!L27,元データ!L$4:L$49,0)-RANK(元データ!L27,元データ!L$4:L$49,1))/2</f>
        <v>35</v>
      </c>
      <c r="M27" s="17">
        <f>RANK(元データ!M27,元データ!M$4:M$49)+(COUNT(元データ!M$4:M$49)+1-RANK(元データ!M27,元データ!M$4:M$49,0)-RANK(元データ!M27,元データ!M$4:M$49,1))/2</f>
        <v>34</v>
      </c>
      <c r="N27" s="17">
        <f>RANK(元データ!N27,元データ!N$4:N$49)+(COUNT(元データ!N$4:N$49)+1-RANK(元データ!N27,元データ!N$4:N$49,0)-RANK(元データ!N27,元データ!N$4:N$49,1))/2</f>
        <v>25.5</v>
      </c>
      <c r="O27" s="17">
        <f>RANK(元データ!O27,元データ!O$4:O$49)+(COUNT(元データ!O$4:O$49)+1-RANK(元データ!O27,元データ!O$4:O$49,0)-RANK(元データ!O27,元データ!O$4:O$49,1))/2</f>
        <v>38.5</v>
      </c>
      <c r="P27" s="24">
        <v>66.2</v>
      </c>
      <c r="Q27" s="3">
        <v>1501</v>
      </c>
      <c r="R27">
        <v>1.4454791460020608E-2</v>
      </c>
      <c r="S27">
        <v>34.730283</v>
      </c>
      <c r="T27">
        <v>136.508591</v>
      </c>
    </row>
    <row r="28" spans="1:20">
      <c r="A28" s="7" t="s">
        <v>22</v>
      </c>
      <c r="B28" s="17">
        <f>RANK(元データ!B28,元データ!B$4:B$49)+(COUNT(元データ!B$4:B$49)+1-RANK(元データ!B28,元データ!B$4:B$49,0)-RANK(元データ!B28,元データ!B$4:B$49,1))/2</f>
        <v>22</v>
      </c>
      <c r="C28" s="17">
        <f>RANK(元データ!C28,元データ!C$4:C$49)+(COUNT(元データ!C$4:C$49)+1-RANK(元データ!C28,元データ!C$4:C$49,0)-RANK(元データ!C28,元データ!C$4:C$49,1))/2</f>
        <v>34.5</v>
      </c>
      <c r="D28" s="17">
        <f>RANK(元データ!D28,元データ!D$4:D$49)+(COUNT(元データ!D$4:D$49)+1-RANK(元データ!D28,元データ!D$4:D$49,0)-RANK(元データ!D28,元データ!D$4:D$49,1))/2</f>
        <v>40.5</v>
      </c>
      <c r="E28" s="17">
        <f>RANK(元データ!E28,元データ!E$4:E$49)+(COUNT(元データ!E$4:E$49)+1-RANK(元データ!E28,元データ!E$4:E$49,0)-RANK(元データ!E28,元データ!E$4:E$49,1))/2</f>
        <v>29.5</v>
      </c>
      <c r="F28" s="17">
        <f>RANK(元データ!F28,元データ!F$4:F$49)+(COUNT(元データ!F$4:F$49)+1-RANK(元データ!F28,元データ!F$4:F$49,0)-RANK(元データ!F28,元データ!F$4:F$49,1))/2</f>
        <v>22</v>
      </c>
      <c r="G28" s="17">
        <f>RANK(元データ!G28,元データ!G$4:G$49)+(COUNT(元データ!G$4:G$49)+1-RANK(元データ!G28,元データ!G$4:G$49,0)-RANK(元データ!G28,元データ!G$4:G$49,1))/2</f>
        <v>44</v>
      </c>
      <c r="H28" s="17">
        <f>RANK(元データ!H28,元データ!H$4:H$49)+(COUNT(元データ!H$4:H$49)+1-RANK(元データ!H28,元データ!H$4:H$49,0)-RANK(元データ!H28,元データ!H$4:H$49,1))/2</f>
        <v>35</v>
      </c>
      <c r="I28" s="17">
        <f>RANK(元データ!I28,元データ!I$4:I$49)+(COUNT(元データ!I$4:I$49)+1-RANK(元データ!I28,元データ!I$4:I$49,0)-RANK(元データ!I28,元データ!I$4:I$49,1))/2</f>
        <v>23</v>
      </c>
      <c r="J28" s="17">
        <f>RANK(元データ!J28,元データ!J$4:J$49)+(COUNT(元データ!J$4:J$49)+1-RANK(元データ!J28,元データ!J$4:J$49,0)-RANK(元データ!J28,元データ!J$4:J$49,1))/2</f>
        <v>34</v>
      </c>
      <c r="K28" s="17">
        <f>RANK(元データ!K28,元データ!K$4:K$49)+(COUNT(元データ!K$4:K$49)+1-RANK(元データ!K28,元データ!K$4:K$49,0)-RANK(元データ!K28,元データ!K$4:K$49,1))/2</f>
        <v>38.5</v>
      </c>
      <c r="L28" s="17">
        <f>RANK(元データ!L28,元データ!L$4:L$49)+(COUNT(元データ!L$4:L$49)+1-RANK(元データ!L28,元データ!L$4:L$49,0)-RANK(元データ!L28,元データ!L$4:L$49,1))/2</f>
        <v>34</v>
      </c>
      <c r="M28" s="17">
        <f>RANK(元データ!M28,元データ!M$4:M$49)+(COUNT(元データ!M$4:M$49)+1-RANK(元データ!M28,元データ!M$4:M$49,0)-RANK(元データ!M28,元データ!M$4:M$49,1))/2</f>
        <v>30</v>
      </c>
      <c r="N28" s="17">
        <f>RANK(元データ!N28,元データ!N$4:N$49)+(COUNT(元データ!N$4:N$49)+1-RANK(元データ!N28,元データ!N$4:N$49,0)-RANK(元データ!N28,元データ!N$4:N$49,1))/2</f>
        <v>12</v>
      </c>
      <c r="O28" s="17">
        <f>RANK(元データ!O28,元データ!O$4:O$49)+(COUNT(元データ!O$4:O$49)+1-RANK(元データ!O28,元データ!O$4:O$49,0)-RANK(元データ!O28,元データ!O$4:O$49,1))/2</f>
        <v>43</v>
      </c>
      <c r="P28" s="22">
        <v>64.3</v>
      </c>
      <c r="Q28" s="3">
        <v>1132</v>
      </c>
      <c r="R28">
        <v>1.090128176731734E-2</v>
      </c>
      <c r="S28">
        <v>35.004531</v>
      </c>
      <c r="T28">
        <v>135.86859000000001</v>
      </c>
    </row>
    <row r="29" spans="1:20">
      <c r="A29" s="8" t="s">
        <v>23</v>
      </c>
      <c r="B29" s="17">
        <f>RANK(元データ!B29,元データ!B$4:B$49)+(COUNT(元データ!B$4:B$49)+1-RANK(元データ!B29,元データ!B$4:B$49,0)-RANK(元データ!B29,元データ!B$4:B$49,1))/2</f>
        <v>18</v>
      </c>
      <c r="C29" s="17">
        <f>RANK(元データ!C29,元データ!C$4:C$49)+(COUNT(元データ!C$4:C$49)+1-RANK(元データ!C29,元データ!C$4:C$49,0)-RANK(元データ!C29,元データ!C$4:C$49,1))/2</f>
        <v>34.5</v>
      </c>
      <c r="D29" s="17">
        <f>RANK(元データ!D29,元データ!D$4:D$49)+(COUNT(元データ!D$4:D$49)+1-RANK(元データ!D29,元データ!D$4:D$49,0)-RANK(元データ!D29,元データ!D$4:D$49,1))/2</f>
        <v>42</v>
      </c>
      <c r="E29" s="17">
        <f>RANK(元データ!E29,元データ!E$4:E$49)+(COUNT(元データ!E$4:E$49)+1-RANK(元データ!E29,元データ!E$4:E$49,0)-RANK(元データ!E29,元データ!E$4:E$49,1))/2</f>
        <v>24</v>
      </c>
      <c r="F29" s="17">
        <f>RANK(元データ!F29,元データ!F$4:F$49)+(COUNT(元データ!F$4:F$49)+1-RANK(元データ!F29,元データ!F$4:F$49,0)-RANK(元データ!F29,元データ!F$4:F$49,1))/2</f>
        <v>8</v>
      </c>
      <c r="G29" s="17">
        <f>RANK(元データ!G29,元データ!G$4:G$49)+(COUNT(元データ!G$4:G$49)+1-RANK(元データ!G29,元データ!G$4:G$49,0)-RANK(元データ!G29,元データ!G$4:G$49,1))/2</f>
        <v>4</v>
      </c>
      <c r="H29" s="17">
        <f>RANK(元データ!H29,元データ!H$4:H$49)+(COUNT(元データ!H$4:H$49)+1-RANK(元データ!H29,元データ!H$4:H$49,0)-RANK(元データ!H29,元データ!H$4:H$49,1))/2</f>
        <v>4</v>
      </c>
      <c r="I29" s="17">
        <f>RANK(元データ!I29,元データ!I$4:I$49)+(COUNT(元データ!I$4:I$49)+1-RANK(元データ!I29,元データ!I$4:I$49,0)-RANK(元データ!I29,元データ!I$4:I$49,1))/2</f>
        <v>23</v>
      </c>
      <c r="J29" s="17">
        <f>RANK(元データ!J29,元データ!J$4:J$49)+(COUNT(元データ!J$4:J$49)+1-RANK(元データ!J29,元データ!J$4:J$49,0)-RANK(元データ!J29,元データ!J$4:J$49,1))/2</f>
        <v>18.5</v>
      </c>
      <c r="K29" s="17">
        <f>RANK(元データ!K29,元データ!K$4:K$49)+(COUNT(元データ!K$4:K$49)+1-RANK(元データ!K29,元データ!K$4:K$49,0)-RANK(元データ!K29,元データ!K$4:K$49,1))/2</f>
        <v>16</v>
      </c>
      <c r="L29" s="17">
        <f>RANK(元データ!L29,元データ!L$4:L$49)+(COUNT(元データ!L$4:L$49)+1-RANK(元データ!L29,元データ!L$4:L$49,0)-RANK(元データ!L29,元データ!L$4:L$49,1))/2</f>
        <v>12.5</v>
      </c>
      <c r="M29" s="17">
        <f>RANK(元データ!M29,元データ!M$4:M$49)+(COUNT(元データ!M$4:M$49)+1-RANK(元データ!M29,元データ!M$4:M$49,0)-RANK(元データ!M29,元データ!M$4:M$49,1))/2</f>
        <v>10</v>
      </c>
      <c r="N29" s="17">
        <f>RANK(元データ!N29,元データ!N$4:N$49)+(COUNT(元データ!N$4:N$49)+1-RANK(元データ!N29,元データ!N$4:N$49,0)-RANK(元データ!N29,元データ!N$4:N$49,1))/2</f>
        <v>15.5</v>
      </c>
      <c r="O29" s="17">
        <f>RANK(元データ!O29,元データ!O$4:O$49)+(COUNT(元データ!O$4:O$49)+1-RANK(元データ!O29,元データ!O$4:O$49,0)-RANK(元データ!O29,元データ!O$4:O$49,1))/2</f>
        <v>30</v>
      </c>
      <c r="P29" s="23">
        <v>86.1</v>
      </c>
      <c r="Q29" s="3">
        <v>2172</v>
      </c>
      <c r="R29">
        <v>2.0916593638350939E-2</v>
      </c>
      <c r="S29">
        <v>35.021365000000003</v>
      </c>
      <c r="T29">
        <v>135.755481</v>
      </c>
    </row>
    <row r="30" spans="1:20">
      <c r="A30" s="8" t="s">
        <v>24</v>
      </c>
      <c r="B30" s="17">
        <f>RANK(元データ!B30,元データ!B$4:B$49)+(COUNT(元データ!B$4:B$49)+1-RANK(元データ!B30,元データ!B$4:B$49,0)-RANK(元データ!B30,元データ!B$4:B$49,1))/2</f>
        <v>37</v>
      </c>
      <c r="C30" s="17">
        <f>RANK(元データ!C30,元データ!C$4:C$49)+(COUNT(元データ!C$4:C$49)+1-RANK(元データ!C30,元データ!C$4:C$49,0)-RANK(元データ!C30,元データ!C$4:C$49,1))/2</f>
        <v>34.5</v>
      </c>
      <c r="D30" s="17">
        <f>RANK(元データ!D30,元データ!D$4:D$49)+(COUNT(元データ!D$4:D$49)+1-RANK(元データ!D30,元データ!D$4:D$49,0)-RANK(元データ!D30,元データ!D$4:D$49,1))/2</f>
        <v>35</v>
      </c>
      <c r="E30" s="17">
        <f>RANK(元データ!E30,元データ!E$4:E$49)+(COUNT(元データ!E$4:E$49)+1-RANK(元データ!E30,元データ!E$4:E$49,0)-RANK(元データ!E30,元データ!E$4:E$49,1))/2</f>
        <v>16</v>
      </c>
      <c r="F30" s="17">
        <f>RANK(元データ!F30,元データ!F$4:F$49)+(COUNT(元データ!F$4:F$49)+1-RANK(元データ!F30,元データ!F$4:F$49,0)-RANK(元データ!F30,元データ!F$4:F$49,1))/2</f>
        <v>14.5</v>
      </c>
      <c r="G30" s="17">
        <f>RANK(元データ!G30,元データ!G$4:G$49)+(COUNT(元データ!G$4:G$49)+1-RANK(元データ!G30,元データ!G$4:G$49,0)-RANK(元データ!G30,元データ!G$4:G$49,1))/2</f>
        <v>2</v>
      </c>
      <c r="H30" s="17">
        <f>RANK(元データ!H30,元データ!H$4:H$49)+(COUNT(元データ!H$4:H$49)+1-RANK(元データ!H30,元データ!H$4:H$49,0)-RANK(元データ!H30,元データ!H$4:H$49,1))/2</f>
        <v>3</v>
      </c>
      <c r="I30" s="17">
        <f>RANK(元データ!I30,元データ!I$4:I$49)+(COUNT(元データ!I$4:I$49)+1-RANK(元データ!I30,元データ!I$4:I$49,0)-RANK(元データ!I30,元データ!I$4:I$49,1))/2</f>
        <v>23</v>
      </c>
      <c r="J30" s="17">
        <f>RANK(元データ!J30,元データ!J$4:J$49)+(COUNT(元データ!J$4:J$49)+1-RANK(元データ!J30,元データ!J$4:J$49,0)-RANK(元データ!J30,元データ!J$4:J$49,1))/2</f>
        <v>13</v>
      </c>
      <c r="K30" s="17">
        <f>RANK(元データ!K30,元データ!K$4:K$49)+(COUNT(元データ!K$4:K$49)+1-RANK(元データ!K30,元データ!K$4:K$49,0)-RANK(元データ!K30,元データ!K$4:K$49,1))/2</f>
        <v>16</v>
      </c>
      <c r="L30" s="17">
        <f>RANK(元データ!L30,元データ!L$4:L$49)+(COUNT(元データ!L$4:L$49)+1-RANK(元データ!L30,元データ!L$4:L$49,0)-RANK(元データ!L30,元データ!L$4:L$49,1))/2</f>
        <v>6</v>
      </c>
      <c r="M30" s="17">
        <f>RANK(元データ!M30,元データ!M$4:M$49)+(COUNT(元データ!M$4:M$49)+1-RANK(元データ!M30,元データ!M$4:M$49,0)-RANK(元データ!M30,元データ!M$4:M$49,1))/2</f>
        <v>1</v>
      </c>
      <c r="N30" s="17">
        <f>RANK(元データ!N30,元データ!N$4:N$49)+(COUNT(元データ!N$4:N$49)+1-RANK(元データ!N30,元データ!N$4:N$49,0)-RANK(元データ!N30,元データ!N$4:N$49,1))/2</f>
        <v>2</v>
      </c>
      <c r="O30" s="17">
        <f>RANK(元データ!O30,元データ!O$4:O$49)+(COUNT(元データ!O$4:O$49)+1-RANK(元データ!O30,元データ!O$4:O$49,0)-RANK(元データ!O30,元データ!O$4:O$49,1))/2</f>
        <v>14</v>
      </c>
      <c r="P30" s="23">
        <v>97.8</v>
      </c>
      <c r="Q30" s="3">
        <v>7289</v>
      </c>
      <c r="R30">
        <v>7.0193854065349906E-2</v>
      </c>
      <c r="S30">
        <v>34.686297000000003</v>
      </c>
      <c r="T30">
        <v>135.51966100000001</v>
      </c>
    </row>
    <row r="31" spans="1:20">
      <c r="A31" s="8" t="s">
        <v>25</v>
      </c>
      <c r="B31" s="17">
        <f>RANK(元データ!B31,元データ!B$4:B$49)+(COUNT(元データ!B$4:B$49)+1-RANK(元データ!B31,元データ!B$4:B$49,0)-RANK(元データ!B31,元データ!B$4:B$49,1))/2</f>
        <v>30.5</v>
      </c>
      <c r="C31" s="17">
        <f>RANK(元データ!C31,元データ!C$4:C$49)+(COUNT(元データ!C$4:C$49)+1-RANK(元データ!C31,元データ!C$4:C$49,0)-RANK(元データ!C31,元データ!C$4:C$49,1))/2</f>
        <v>34.5</v>
      </c>
      <c r="D31" s="17">
        <f>RANK(元データ!D31,元データ!D$4:D$49)+(COUNT(元データ!D$4:D$49)+1-RANK(元データ!D31,元データ!D$4:D$49,0)-RANK(元データ!D31,元データ!D$4:D$49,1))/2</f>
        <v>38</v>
      </c>
      <c r="E31" s="17">
        <f>RANK(元データ!E31,元データ!E$4:E$49)+(COUNT(元データ!E$4:E$49)+1-RANK(元データ!E31,元データ!E$4:E$49,0)-RANK(元データ!E31,元データ!E$4:E$49,1))/2</f>
        <v>20</v>
      </c>
      <c r="F31" s="17">
        <f>RANK(元データ!F31,元データ!F$4:F$49)+(COUNT(元データ!F$4:F$49)+1-RANK(元データ!F31,元データ!F$4:F$49,0)-RANK(元データ!F31,元データ!F$4:F$49,1))/2</f>
        <v>14.5</v>
      </c>
      <c r="G31" s="17">
        <f>RANK(元データ!G31,元データ!G$4:G$49)+(COUNT(元データ!G$4:G$49)+1-RANK(元データ!G31,元データ!G$4:G$49,0)-RANK(元データ!G31,元データ!G$4:G$49,1))/2</f>
        <v>17</v>
      </c>
      <c r="H31" s="17">
        <f>RANK(元データ!H31,元データ!H$4:H$49)+(COUNT(元データ!H$4:H$49)+1-RANK(元データ!H31,元データ!H$4:H$49,0)-RANK(元データ!H31,元データ!H$4:H$49,1))/2</f>
        <v>14.5</v>
      </c>
      <c r="I31" s="17">
        <f>RANK(元データ!I31,元データ!I$4:I$49)+(COUNT(元データ!I$4:I$49)+1-RANK(元データ!I31,元データ!I$4:I$49,0)-RANK(元データ!I31,元データ!I$4:I$49,1))/2</f>
        <v>23</v>
      </c>
      <c r="J31" s="17">
        <f>RANK(元データ!J31,元データ!J$4:J$49)+(COUNT(元データ!J$4:J$49)+1-RANK(元データ!J31,元データ!J$4:J$49,0)-RANK(元データ!J31,元データ!J$4:J$49,1))/2</f>
        <v>26</v>
      </c>
      <c r="K31" s="17">
        <f>RANK(元データ!K31,元データ!K$4:K$49)+(COUNT(元データ!K$4:K$49)+1-RANK(元データ!K31,元データ!K$4:K$49,0)-RANK(元データ!K31,元データ!K$4:K$49,1))/2</f>
        <v>16</v>
      </c>
      <c r="L31" s="17">
        <f>RANK(元データ!L31,元データ!L$4:L$49)+(COUNT(元データ!L$4:L$49)+1-RANK(元データ!L31,元データ!L$4:L$49,0)-RANK(元データ!L31,元データ!L$4:L$49,1))/2</f>
        <v>12.5</v>
      </c>
      <c r="M31" s="17">
        <f>RANK(元データ!M31,元データ!M$4:M$49)+(COUNT(元データ!M$4:M$49)+1-RANK(元データ!M31,元データ!M$4:M$49,0)-RANK(元データ!M31,元データ!M$4:M$49,1))/2</f>
        <v>6.5</v>
      </c>
      <c r="N31" s="17">
        <f>RANK(元データ!N31,元データ!N$4:N$49)+(COUNT(元データ!N$4:N$49)+1-RANK(元データ!N31,元データ!N$4:N$49,0)-RANK(元データ!N31,元データ!N$4:N$49,1))/2</f>
        <v>5</v>
      </c>
      <c r="O31" s="17">
        <f>RANK(元データ!O31,元データ!O$4:O$49)+(COUNT(元データ!O$4:O$49)+1-RANK(元データ!O31,元データ!O$4:O$49,0)-RANK(元データ!O31,元データ!O$4:O$49,1))/2</f>
        <v>24.5</v>
      </c>
      <c r="P31" s="23">
        <v>81.900000000000006</v>
      </c>
      <c r="Q31" s="3">
        <v>4551</v>
      </c>
      <c r="R31">
        <v>4.3826619543340301E-2</v>
      </c>
      <c r="S31">
        <v>34.691279000000002</v>
      </c>
      <c r="T31">
        <v>135.18302499999999</v>
      </c>
    </row>
    <row r="32" spans="1:20">
      <c r="A32" s="8" t="s">
        <v>26</v>
      </c>
      <c r="B32" s="17">
        <f>RANK(元データ!B32,元データ!B$4:B$49)+(COUNT(元データ!B$4:B$49)+1-RANK(元データ!B32,元データ!B$4:B$49,0)-RANK(元データ!B32,元データ!B$4:B$49,1))/2</f>
        <v>27</v>
      </c>
      <c r="C32" s="17">
        <f>RANK(元データ!C32,元データ!C$4:C$49)+(COUNT(元データ!C$4:C$49)+1-RANK(元データ!C32,元データ!C$4:C$49,0)-RANK(元データ!C32,元データ!C$4:C$49,1))/2</f>
        <v>45</v>
      </c>
      <c r="D32" s="17">
        <f>RANK(元データ!D32,元データ!D$4:D$49)+(COUNT(元データ!D$4:D$49)+1-RANK(元データ!D32,元データ!D$4:D$49,0)-RANK(元データ!D32,元データ!D$4:D$49,1))/2</f>
        <v>44.5</v>
      </c>
      <c r="E32" s="17">
        <f>RANK(元データ!E32,元データ!E$4:E$49)+(COUNT(元データ!E$4:E$49)+1-RANK(元データ!E32,元データ!E$4:E$49,0)-RANK(元データ!E32,元データ!E$4:E$49,1))/2</f>
        <v>27.5</v>
      </c>
      <c r="F32" s="17">
        <f>RANK(元データ!F32,元データ!F$4:F$49)+(COUNT(元データ!F$4:F$49)+1-RANK(元データ!F32,元データ!F$4:F$49,0)-RANK(元データ!F32,元データ!F$4:F$49,1))/2</f>
        <v>30.5</v>
      </c>
      <c r="G32" s="17">
        <f>RANK(元データ!G32,元データ!G$4:G$49)+(COUNT(元データ!G$4:G$49)+1-RANK(元データ!G32,元データ!G$4:G$49,0)-RANK(元データ!G32,元データ!G$4:G$49,1))/2</f>
        <v>46</v>
      </c>
      <c r="H32" s="17">
        <f>RANK(元データ!H32,元データ!H$4:H$49)+(COUNT(元データ!H$4:H$49)+1-RANK(元データ!H32,元データ!H$4:H$49,0)-RANK(元データ!H32,元データ!H$4:H$49,1))/2</f>
        <v>35</v>
      </c>
      <c r="I32" s="17">
        <f>RANK(元データ!I32,元データ!I$4:I$49)+(COUNT(元データ!I$4:I$49)+1-RANK(元データ!I32,元データ!I$4:I$49,0)-RANK(元データ!I32,元データ!I$4:I$49,1))/2</f>
        <v>44.5</v>
      </c>
      <c r="J32" s="17">
        <f>RANK(元データ!J32,元データ!J$4:J$49)+(COUNT(元データ!J$4:J$49)+1-RANK(元データ!J32,元データ!J$4:J$49,0)-RANK(元データ!J32,元データ!J$4:J$49,1))/2</f>
        <v>34</v>
      </c>
      <c r="K32" s="17">
        <f>RANK(元データ!K32,元データ!K$4:K$49)+(COUNT(元データ!K$4:K$49)+1-RANK(元データ!K32,元データ!K$4:K$49,0)-RANK(元データ!K32,元データ!K$4:K$49,1))/2</f>
        <v>38.5</v>
      </c>
      <c r="L32" s="17">
        <f>RANK(元データ!L32,元データ!L$4:L$49)+(COUNT(元データ!L$4:L$49)+1-RANK(元データ!L32,元データ!L$4:L$49,0)-RANK(元データ!L32,元データ!L$4:L$49,1))/2</f>
        <v>31.5</v>
      </c>
      <c r="M32" s="17">
        <f>RANK(元データ!M32,元データ!M$4:M$49)+(COUNT(元データ!M$4:M$49)+1-RANK(元データ!M32,元データ!M$4:M$49,0)-RANK(元データ!M32,元データ!M$4:M$49,1))/2</f>
        <v>37</v>
      </c>
      <c r="N32" s="17">
        <f>RANK(元データ!N32,元データ!N$4:N$49)+(COUNT(元データ!N$4:N$49)+1-RANK(元データ!N32,元データ!N$4:N$49,0)-RANK(元データ!N32,元データ!N$4:N$49,1))/2</f>
        <v>20</v>
      </c>
      <c r="O32" s="17">
        <f>RANK(元データ!O32,元データ!O$4:O$49)+(COUNT(元データ!O$4:O$49)+1-RANK(元データ!O32,元データ!O$4:O$49,0)-RANK(元データ!O32,元データ!O$4:O$49,1))/2</f>
        <v>21</v>
      </c>
      <c r="P32" s="23">
        <v>64.099999999999994</v>
      </c>
      <c r="Q32" s="3">
        <v>1138</v>
      </c>
      <c r="R32">
        <v>1.095906241272715E-2</v>
      </c>
      <c r="S32">
        <v>34.685333</v>
      </c>
      <c r="T32">
        <v>135.83274399999999</v>
      </c>
    </row>
    <row r="33" spans="1:20">
      <c r="A33" s="11" t="s">
        <v>42</v>
      </c>
      <c r="B33" s="17">
        <f>RANK(元データ!B33,元データ!B$4:B$49)+(COUNT(元データ!B$4:B$49)+1-RANK(元データ!B33,元データ!B$4:B$49,0)-RANK(元データ!B33,元データ!B$4:B$49,1))/2</f>
        <v>13</v>
      </c>
      <c r="C33" s="17">
        <f>RANK(元データ!C33,元データ!C$4:C$49)+(COUNT(元データ!C$4:C$49)+1-RANK(元データ!C33,元データ!C$4:C$49,0)-RANK(元データ!C33,元データ!C$4:C$49,1))/2</f>
        <v>18.5</v>
      </c>
      <c r="D33" s="17">
        <f>RANK(元データ!D33,元データ!D$4:D$49)+(COUNT(元データ!D$4:D$49)+1-RANK(元データ!D33,元データ!D$4:D$49,0)-RANK(元データ!D33,元データ!D$4:D$49,1))/2</f>
        <v>24.5</v>
      </c>
      <c r="E33" s="17">
        <f>RANK(元データ!E33,元データ!E$4:E$49)+(COUNT(元データ!E$4:E$49)+1-RANK(元データ!E33,元データ!E$4:E$49,0)-RANK(元データ!E33,元データ!E$4:E$49,1))/2</f>
        <v>19</v>
      </c>
      <c r="F33" s="17">
        <f>RANK(元データ!F33,元データ!F$4:F$49)+(COUNT(元データ!F$4:F$49)+1-RANK(元データ!F33,元データ!F$4:F$49,0)-RANK(元データ!F33,元データ!F$4:F$49,1))/2</f>
        <v>8</v>
      </c>
      <c r="G33" s="17">
        <f>RANK(元データ!G33,元データ!G$4:G$49)+(COUNT(元データ!G$4:G$49)+1-RANK(元データ!G33,元データ!G$4:G$49,0)-RANK(元データ!G33,元データ!G$4:G$49,1))/2</f>
        <v>25</v>
      </c>
      <c r="H33" s="17">
        <f>RANK(元データ!H33,元データ!H$4:H$49)+(COUNT(元データ!H$4:H$49)+1-RANK(元データ!H33,元データ!H$4:H$49,0)-RANK(元データ!H33,元データ!H$4:H$49,1))/2</f>
        <v>14.5</v>
      </c>
      <c r="I33" s="17">
        <f>RANK(元データ!I33,元データ!I$4:I$49)+(COUNT(元データ!I$4:I$49)+1-RANK(元データ!I33,元データ!I$4:I$49,0)-RANK(元データ!I33,元データ!I$4:I$49,1))/2</f>
        <v>23</v>
      </c>
      <c r="J33" s="17">
        <f>RANK(元データ!J33,元データ!J$4:J$49)+(COUNT(元データ!J$4:J$49)+1-RANK(元データ!J33,元データ!J$4:J$49,0)-RANK(元データ!J33,元データ!J$4:J$49,1))/2</f>
        <v>41.5</v>
      </c>
      <c r="K33" s="17">
        <f>RANK(元データ!K33,元データ!K$4:K$49)+(COUNT(元データ!K$4:K$49)+1-RANK(元データ!K33,元データ!K$4:K$49,0)-RANK(元データ!K33,元データ!K$4:K$49,1))/2</f>
        <v>16</v>
      </c>
      <c r="L33" s="17">
        <f>RANK(元データ!L33,元データ!L$4:L$49)+(COUNT(元データ!L$4:L$49)+1-RANK(元データ!L33,元データ!L$4:L$49,0)-RANK(元データ!L33,元データ!L$4:L$49,1))/2</f>
        <v>7</v>
      </c>
      <c r="M33" s="17">
        <f>RANK(元データ!M33,元データ!M$4:M$49)+(COUNT(元データ!M$4:M$49)+1-RANK(元データ!M33,元データ!M$4:M$49,0)-RANK(元データ!M33,元データ!M$4:M$49,1))/2</f>
        <v>24</v>
      </c>
      <c r="N33" s="17">
        <f>RANK(元データ!N33,元データ!N$4:N$49)+(COUNT(元データ!N$4:N$49)+1-RANK(元データ!N33,元データ!N$4:N$49,0)-RANK(元データ!N33,元データ!N$4:N$49,1))/2</f>
        <v>3</v>
      </c>
      <c r="O33" s="17">
        <f>RANK(元データ!O33,元データ!O$4:O$49)+(COUNT(元データ!O$4:O$49)+1-RANK(元データ!O33,元データ!O$4:O$49,0)-RANK(元データ!O33,元データ!O$4:O$49,1))/2</f>
        <v>17</v>
      </c>
      <c r="P33" s="24">
        <v>80.5</v>
      </c>
      <c r="Q33" s="3">
        <v>813</v>
      </c>
      <c r="R33">
        <v>7.8292774530291497E-3</v>
      </c>
      <c r="S33">
        <v>34.226033999999999</v>
      </c>
      <c r="T33">
        <v>135.167506</v>
      </c>
    </row>
    <row r="34" spans="1:20">
      <c r="A34" s="7" t="s">
        <v>27</v>
      </c>
      <c r="B34" s="17">
        <f>RANK(元データ!B34,元データ!B$4:B$49)+(COUNT(元データ!B$4:B$49)+1-RANK(元データ!B34,元データ!B$4:B$49,0)-RANK(元データ!B34,元データ!B$4:B$49,1))/2</f>
        <v>11</v>
      </c>
      <c r="C34" s="17">
        <f>RANK(元データ!C34,元データ!C$4:C$49)+(COUNT(元データ!C$4:C$49)+1-RANK(元データ!C34,元データ!C$4:C$49,0)-RANK(元データ!C34,元データ!C$4:C$49,1))/2</f>
        <v>4</v>
      </c>
      <c r="D34" s="17">
        <f>RANK(元データ!D34,元データ!D$4:D$49)+(COUNT(元データ!D$4:D$49)+1-RANK(元データ!D34,元データ!D$4:D$49,0)-RANK(元データ!D34,元データ!D$4:D$49,1))/2</f>
        <v>28</v>
      </c>
      <c r="E34" s="17">
        <f>RANK(元データ!E34,元データ!E$4:E$49)+(COUNT(元データ!E$4:E$49)+1-RANK(元データ!E34,元データ!E$4:E$49,0)-RANK(元データ!E34,元データ!E$4:E$49,1))/2</f>
        <v>11</v>
      </c>
      <c r="F34" s="17">
        <f>RANK(元データ!F34,元データ!F$4:F$49)+(COUNT(元データ!F$4:F$49)+1-RANK(元データ!F34,元データ!F$4:F$49,0)-RANK(元データ!F34,元データ!F$4:F$49,1))/2</f>
        <v>5</v>
      </c>
      <c r="G34" s="17">
        <f>RANK(元データ!G34,元データ!G$4:G$49)+(COUNT(元データ!G$4:G$49)+1-RANK(元データ!G34,元データ!G$4:G$49,0)-RANK(元データ!G34,元データ!G$4:G$49,1))/2</f>
        <v>21.5</v>
      </c>
      <c r="H34" s="17">
        <f>RANK(元データ!H34,元データ!H$4:H$49)+(COUNT(元データ!H$4:H$49)+1-RANK(元データ!H34,元データ!H$4:H$49,0)-RANK(元データ!H34,元データ!H$4:H$49,1))/2</f>
        <v>39</v>
      </c>
      <c r="I34" s="17">
        <f>RANK(元データ!I34,元データ!I$4:I$49)+(COUNT(元データ!I$4:I$49)+1-RANK(元データ!I34,元データ!I$4:I$49,0)-RANK(元データ!I34,元データ!I$4:I$49,1))/2</f>
        <v>23</v>
      </c>
      <c r="J34" s="17">
        <f>RANK(元データ!J34,元データ!J$4:J$49)+(COUNT(元データ!J$4:J$49)+1-RANK(元データ!J34,元データ!J$4:J$49,0)-RANK(元データ!J34,元データ!J$4:J$49,1))/2</f>
        <v>26</v>
      </c>
      <c r="K34" s="17">
        <f>RANK(元データ!K34,元データ!K$4:K$49)+(COUNT(元データ!K$4:K$49)+1-RANK(元データ!K34,元データ!K$4:K$49,0)-RANK(元データ!K34,元データ!K$4:K$49,1))/2</f>
        <v>16</v>
      </c>
      <c r="L34" s="17">
        <f>RANK(元データ!L34,元データ!L$4:L$49)+(COUNT(元データ!L$4:L$49)+1-RANK(元データ!L34,元データ!L$4:L$49,0)-RANK(元データ!L34,元データ!L$4:L$49,1))/2</f>
        <v>17</v>
      </c>
      <c r="M34" s="17">
        <f>RANK(元データ!M34,元データ!M$4:M$49)+(COUNT(元データ!M$4:M$49)+1-RANK(元データ!M34,元データ!M$4:M$49,0)-RANK(元データ!M34,元データ!M$4:M$49,1))/2</f>
        <v>12</v>
      </c>
      <c r="N34" s="17">
        <f>RANK(元データ!N34,元データ!N$4:N$49)+(COUNT(元データ!N$4:N$49)+1-RANK(元データ!N34,元データ!N$4:N$49,0)-RANK(元データ!N34,元データ!N$4:N$49,1))/2</f>
        <v>29.5</v>
      </c>
      <c r="O34" s="17">
        <f>RANK(元データ!O34,元データ!O$4:O$49)+(COUNT(元データ!O$4:O$49)+1-RANK(元データ!O34,元データ!O$4:O$49,0)-RANK(元データ!O34,元データ!O$4:O$49,1))/2</f>
        <v>8</v>
      </c>
      <c r="P34" s="22">
        <v>83.4</v>
      </c>
      <c r="Q34" s="3">
        <v>475</v>
      </c>
      <c r="R34">
        <v>4.5743010949432306E-3</v>
      </c>
      <c r="S34">
        <v>35.503869000000002</v>
      </c>
      <c r="T34">
        <v>134.237672</v>
      </c>
    </row>
    <row r="35" spans="1:20">
      <c r="A35" s="8" t="s">
        <v>28</v>
      </c>
      <c r="B35" s="17">
        <f>RANK(元データ!B35,元データ!B$4:B$49)+(COUNT(元データ!B$4:B$49)+1-RANK(元データ!B35,元データ!B$4:B$49,0)-RANK(元データ!B35,元データ!B$4:B$49,1))/2</f>
        <v>5</v>
      </c>
      <c r="C35" s="17">
        <f>RANK(元データ!C35,元データ!C$4:C$49)+(COUNT(元データ!C$4:C$49)+1-RANK(元データ!C35,元データ!C$4:C$49,0)-RANK(元データ!C35,元データ!C$4:C$49,1))/2</f>
        <v>9</v>
      </c>
      <c r="D35" s="17">
        <f>RANK(元データ!D35,元データ!D$4:D$49)+(COUNT(元データ!D$4:D$49)+1-RANK(元データ!D35,元データ!D$4:D$49,0)-RANK(元データ!D35,元データ!D$4:D$49,1))/2</f>
        <v>22</v>
      </c>
      <c r="E35" s="17">
        <f>RANK(元データ!E35,元データ!E$4:E$49)+(COUNT(元データ!E$4:E$49)+1-RANK(元データ!E35,元データ!E$4:E$49,0)-RANK(元データ!E35,元データ!E$4:E$49,1))/2</f>
        <v>8</v>
      </c>
      <c r="F35" s="17">
        <f>RANK(元データ!F35,元データ!F$4:F$49)+(COUNT(元データ!F$4:F$49)+1-RANK(元データ!F35,元データ!F$4:F$49,0)-RANK(元データ!F35,元データ!F$4:F$49,1))/2</f>
        <v>3</v>
      </c>
      <c r="G35" s="17">
        <f>RANK(元データ!G35,元データ!G$4:G$49)+(COUNT(元データ!G$4:G$49)+1-RANK(元データ!G35,元データ!G$4:G$49,0)-RANK(元データ!G35,元データ!G$4:G$49,1))/2</f>
        <v>25</v>
      </c>
      <c r="H35" s="17">
        <f>RANK(元データ!H35,元データ!H$4:H$49)+(COUNT(元データ!H$4:H$49)+1-RANK(元データ!H35,元データ!H$4:H$49,0)-RANK(元データ!H35,元データ!H$4:H$49,1))/2</f>
        <v>32.5</v>
      </c>
      <c r="I35" s="17">
        <f>RANK(元データ!I35,元データ!I$4:I$49)+(COUNT(元データ!I$4:I$49)+1-RANK(元データ!I35,元データ!I$4:I$49,0)-RANK(元データ!I35,元データ!I$4:I$49,1))/2</f>
        <v>1</v>
      </c>
      <c r="J35" s="17">
        <f>RANK(元データ!J35,元データ!J$4:J$49)+(COUNT(元データ!J$4:J$49)+1-RANK(元データ!J35,元データ!J$4:J$49,0)-RANK(元データ!J35,元データ!J$4:J$49,1))/2</f>
        <v>34</v>
      </c>
      <c r="K35" s="17">
        <f>RANK(元データ!K35,元データ!K$4:K$49)+(COUNT(元データ!K$4:K$49)+1-RANK(元データ!K35,元データ!K$4:K$49,0)-RANK(元データ!K35,元データ!K$4:K$49,1))/2</f>
        <v>38.5</v>
      </c>
      <c r="L35" s="17">
        <f>RANK(元データ!L35,元データ!L$4:L$49)+(COUNT(元データ!L$4:L$49)+1-RANK(元データ!L35,元データ!L$4:L$49,0)-RANK(元データ!L35,元データ!L$4:L$49,1))/2</f>
        <v>22.5</v>
      </c>
      <c r="M35" s="17">
        <f>RANK(元データ!M35,元データ!M$4:M$49)+(COUNT(元データ!M$4:M$49)+1-RANK(元データ!M35,元データ!M$4:M$49,0)-RANK(元データ!M35,元データ!M$4:M$49,1))/2</f>
        <v>30</v>
      </c>
      <c r="N35" s="17">
        <f>RANK(元データ!N35,元データ!N$4:N$49)+(COUNT(元データ!N$4:N$49)+1-RANK(元データ!N35,元データ!N$4:N$49,0)-RANK(元データ!N35,元データ!N$4:N$49,1))/2</f>
        <v>39</v>
      </c>
      <c r="O35" s="17">
        <f>RANK(元データ!O35,元データ!O$4:O$49)+(COUNT(元データ!O$4:O$49)+1-RANK(元データ!O35,元データ!O$4:O$49,0)-RANK(元データ!O35,元データ!O$4:O$49,1))/2</f>
        <v>10</v>
      </c>
      <c r="P35" s="23">
        <v>81.400000000000006</v>
      </c>
      <c r="Q35" s="3">
        <v>582</v>
      </c>
      <c r="R35">
        <v>5.6047226047514949E-3</v>
      </c>
      <c r="S35">
        <v>35.472296999999998</v>
      </c>
      <c r="T35">
        <v>133.050499</v>
      </c>
    </row>
    <row r="36" spans="1:20">
      <c r="A36" s="8" t="s">
        <v>29</v>
      </c>
      <c r="B36" s="17">
        <f>RANK(元データ!B36,元データ!B$4:B$49)+(COUNT(元データ!B$4:B$49)+1-RANK(元データ!B36,元データ!B$4:B$49,0)-RANK(元データ!B36,元データ!B$4:B$49,1))/2</f>
        <v>30.5</v>
      </c>
      <c r="C36" s="17">
        <f>RANK(元データ!C36,元データ!C$4:C$49)+(COUNT(元データ!C$4:C$49)+1-RANK(元データ!C36,元データ!C$4:C$49,0)-RANK(元データ!C36,元データ!C$4:C$49,1))/2</f>
        <v>34.5</v>
      </c>
      <c r="D36" s="17">
        <f>RANK(元データ!D36,元データ!D$4:D$49)+(COUNT(元データ!D$4:D$49)+1-RANK(元データ!D36,元データ!D$4:D$49,0)-RANK(元データ!D36,元データ!D$4:D$49,1))/2</f>
        <v>35</v>
      </c>
      <c r="E36" s="17">
        <f>RANK(元データ!E36,元データ!E$4:E$49)+(COUNT(元データ!E$4:E$49)+1-RANK(元データ!E36,元データ!E$4:E$49,0)-RANK(元データ!E36,元データ!E$4:E$49,1))/2</f>
        <v>14</v>
      </c>
      <c r="F36" s="17">
        <f>RANK(元データ!F36,元データ!F$4:F$49)+(COUNT(元データ!F$4:F$49)+1-RANK(元データ!F36,元データ!F$4:F$49,0)-RANK(元データ!F36,元データ!F$4:F$49,1))/2</f>
        <v>22</v>
      </c>
      <c r="G36" s="17">
        <f>RANK(元データ!G36,元データ!G$4:G$49)+(COUNT(元データ!G$4:G$49)+1-RANK(元データ!G36,元データ!G$4:G$49,0)-RANK(元データ!G36,元データ!G$4:G$49,1))/2</f>
        <v>41</v>
      </c>
      <c r="H36" s="17">
        <f>RANK(元データ!H36,元データ!H$4:H$49)+(COUNT(元データ!H$4:H$49)+1-RANK(元データ!H36,元データ!H$4:H$49,0)-RANK(元データ!H36,元データ!H$4:H$49,1))/2</f>
        <v>32.5</v>
      </c>
      <c r="I36" s="17">
        <f>RANK(元データ!I36,元データ!I$4:I$49)+(COUNT(元データ!I$4:I$49)+1-RANK(元データ!I36,元データ!I$4:I$49,0)-RANK(元データ!I36,元データ!I$4:I$49,1))/2</f>
        <v>23</v>
      </c>
      <c r="J36" s="17">
        <f>RANK(元データ!J36,元データ!J$4:J$49)+(COUNT(元データ!J$4:J$49)+1-RANK(元データ!J36,元データ!J$4:J$49,0)-RANK(元データ!J36,元データ!J$4:J$49,1))/2</f>
        <v>34</v>
      </c>
      <c r="K36" s="17">
        <f>RANK(元データ!K36,元データ!K$4:K$49)+(COUNT(元データ!K$4:K$49)+1-RANK(元データ!K36,元データ!K$4:K$49,0)-RANK(元データ!K36,元データ!K$4:K$49,1))/2</f>
        <v>16</v>
      </c>
      <c r="L36" s="17">
        <f>RANK(元データ!L36,元データ!L$4:L$49)+(COUNT(元データ!L$4:L$49)+1-RANK(元データ!L36,元データ!L$4:L$49,0)-RANK(元データ!L36,元データ!L$4:L$49,1))/2</f>
        <v>29.5</v>
      </c>
      <c r="M36" s="17">
        <f>RANK(元データ!M36,元データ!M$4:M$49)+(COUNT(元データ!M$4:M$49)+1-RANK(元データ!M36,元データ!M$4:M$49,0)-RANK(元データ!M36,元データ!M$4:M$49,1))/2</f>
        <v>28</v>
      </c>
      <c r="N36" s="17">
        <f>RANK(元データ!N36,元データ!N$4:N$49)+(COUNT(元データ!N$4:N$49)+1-RANK(元データ!N36,元データ!N$4:N$49,0)-RANK(元データ!N36,元データ!N$4:N$49,1))/2</f>
        <v>29.5</v>
      </c>
      <c r="O36" s="17">
        <f>RANK(元データ!O36,元データ!O$4:O$49)+(COUNT(元データ!O$4:O$49)+1-RANK(元データ!O36,元データ!O$4:O$49,0)-RANK(元データ!O36,元データ!O$4:O$49,1))/2</f>
        <v>19</v>
      </c>
      <c r="P36" s="23">
        <v>69.2</v>
      </c>
      <c r="Q36" s="3">
        <v>1580</v>
      </c>
      <c r="R36">
        <v>1.521556995791643E-2</v>
      </c>
      <c r="S36">
        <v>34.661754999999999</v>
      </c>
      <c r="T36">
        <v>133.93440699999999</v>
      </c>
    </row>
    <row r="37" spans="1:20">
      <c r="A37" s="8" t="s">
        <v>30</v>
      </c>
      <c r="B37" s="17">
        <f>RANK(元データ!B37,元データ!B$4:B$49)+(COUNT(元データ!B$4:B$49)+1-RANK(元データ!B37,元データ!B$4:B$49,0)-RANK(元データ!B37,元データ!B$4:B$49,1))/2</f>
        <v>25</v>
      </c>
      <c r="C37" s="17">
        <f>RANK(元データ!C37,元データ!C$4:C$49)+(COUNT(元データ!C$4:C$49)+1-RANK(元データ!C37,元データ!C$4:C$49,0)-RANK(元データ!C37,元データ!C$4:C$49,1))/2</f>
        <v>34.5</v>
      </c>
      <c r="D37" s="17">
        <f>RANK(元データ!D37,元データ!D$4:D$49)+(COUNT(元データ!D$4:D$49)+1-RANK(元データ!D37,元データ!D$4:D$49,0)-RANK(元データ!D37,元データ!D$4:D$49,1))/2</f>
        <v>31</v>
      </c>
      <c r="E37" s="17">
        <f>RANK(元データ!E37,元データ!E$4:E$49)+(COUNT(元データ!E$4:E$49)+1-RANK(元データ!E37,元データ!E$4:E$49,0)-RANK(元データ!E37,元データ!E$4:E$49,1))/2</f>
        <v>10</v>
      </c>
      <c r="F37" s="17">
        <f>RANK(元データ!F37,元データ!F$4:F$49)+(COUNT(元データ!F$4:F$49)+1-RANK(元データ!F37,元データ!F$4:F$49,0)-RANK(元データ!F37,元データ!F$4:F$49,1))/2</f>
        <v>14.5</v>
      </c>
      <c r="G37" s="17">
        <f>RANK(元データ!G37,元データ!G$4:G$49)+(COUNT(元データ!G$4:G$49)+1-RANK(元データ!G37,元データ!G$4:G$49,0)-RANK(元データ!G37,元データ!G$4:G$49,1))/2</f>
        <v>18</v>
      </c>
      <c r="H37" s="17">
        <f>RANK(元データ!H37,元データ!H$4:H$49)+(COUNT(元データ!H$4:H$49)+1-RANK(元データ!H37,元データ!H$4:H$49,0)-RANK(元データ!H37,元データ!H$4:H$49,1))/2</f>
        <v>20.5</v>
      </c>
      <c r="I37" s="17">
        <f>RANK(元データ!I37,元データ!I$4:I$49)+(COUNT(元データ!I$4:I$49)+1-RANK(元データ!I37,元データ!I$4:I$49,0)-RANK(元データ!I37,元データ!I$4:I$49,1))/2</f>
        <v>23</v>
      </c>
      <c r="J37" s="17">
        <f>RANK(元データ!J37,元データ!J$4:J$49)+(COUNT(元データ!J$4:J$49)+1-RANK(元データ!J37,元データ!J$4:J$49,0)-RANK(元データ!J37,元データ!J$4:J$49,1))/2</f>
        <v>26</v>
      </c>
      <c r="K37" s="17">
        <f>RANK(元データ!K37,元データ!K$4:K$49)+(COUNT(元データ!K$4:K$49)+1-RANK(元データ!K37,元データ!K$4:K$49,0)-RANK(元データ!K37,元データ!K$4:K$49,1))/2</f>
        <v>16</v>
      </c>
      <c r="L37" s="17">
        <f>RANK(元データ!L37,元データ!L$4:L$49)+(COUNT(元データ!L$4:L$49)+1-RANK(元データ!L37,元データ!L$4:L$49,0)-RANK(元データ!L37,元データ!L$4:L$49,1))/2</f>
        <v>8</v>
      </c>
      <c r="M37" s="17">
        <f>RANK(元データ!M37,元データ!M$4:M$49)+(COUNT(元データ!M$4:M$49)+1-RANK(元データ!M37,元データ!M$4:M$49,0)-RANK(元データ!M37,元データ!M$4:M$49,1))/2</f>
        <v>15</v>
      </c>
      <c r="N37" s="17">
        <f>RANK(元データ!N37,元データ!N$4:N$49)+(COUNT(元データ!N$4:N$49)+1-RANK(元データ!N37,元データ!N$4:N$49,0)-RANK(元データ!N37,元データ!N$4:N$49,1))/2</f>
        <v>22.5</v>
      </c>
      <c r="O37" s="17">
        <f>RANK(元データ!O37,元データ!O$4:O$49)+(COUNT(元データ!O$4:O$49)+1-RANK(元データ!O37,元データ!O$4:O$49,0)-RANK(元データ!O37,元データ!O$4:O$49,1))/2</f>
        <v>11.5</v>
      </c>
      <c r="P37" s="23">
        <v>83.7</v>
      </c>
      <c r="Q37" s="3">
        <v>2327</v>
      </c>
      <c r="R37">
        <v>2.2409260311437678E-2</v>
      </c>
      <c r="S37">
        <v>34.396560000000001</v>
      </c>
      <c r="T37">
        <v>132.459622</v>
      </c>
    </row>
    <row r="38" spans="1:20">
      <c r="A38" s="9" t="s">
        <v>31</v>
      </c>
      <c r="B38" s="17">
        <f>RANK(元データ!B38,元データ!B$4:B$49)+(COUNT(元データ!B$4:B$49)+1-RANK(元データ!B38,元データ!B$4:B$49,0)-RANK(元データ!B38,元データ!B$4:B$49,1))/2</f>
        <v>27</v>
      </c>
      <c r="C38" s="17">
        <f>RANK(元データ!C38,元データ!C$4:C$49)+(COUNT(元データ!C$4:C$49)+1-RANK(元データ!C38,元データ!C$4:C$49,0)-RANK(元データ!C38,元データ!C$4:C$49,1))/2</f>
        <v>18.5</v>
      </c>
      <c r="D38" s="17">
        <f>RANK(元データ!D38,元データ!D$4:D$49)+(COUNT(元データ!D$4:D$49)+1-RANK(元データ!D38,元データ!D$4:D$49,0)-RANK(元データ!D38,元データ!D$4:D$49,1))/2</f>
        <v>24.5</v>
      </c>
      <c r="E38" s="17">
        <f>RANK(元データ!E38,元データ!E$4:E$49)+(COUNT(元データ!E$4:E$49)+1-RANK(元データ!E38,元データ!E$4:E$49,0)-RANK(元データ!E38,元データ!E$4:E$49,1))/2</f>
        <v>9</v>
      </c>
      <c r="F38" s="17">
        <f>RANK(元データ!F38,元データ!F$4:F$49)+(COUNT(元データ!F$4:F$49)+1-RANK(元データ!F38,元データ!F$4:F$49,0)-RANK(元データ!F38,元データ!F$4:F$49,1))/2</f>
        <v>14.5</v>
      </c>
      <c r="G38" s="17">
        <f>RANK(元データ!G38,元データ!G$4:G$49)+(COUNT(元データ!G$4:G$49)+1-RANK(元データ!G38,元データ!G$4:G$49,0)-RANK(元データ!G38,元データ!G$4:G$49,1))/2</f>
        <v>31</v>
      </c>
      <c r="H38" s="17">
        <f>RANK(元データ!H38,元データ!H$4:H$49)+(COUNT(元データ!H$4:H$49)+1-RANK(元データ!H38,元データ!H$4:H$49,0)-RANK(元データ!H38,元データ!H$4:H$49,1))/2</f>
        <v>43</v>
      </c>
      <c r="I38" s="17">
        <f>RANK(元データ!I38,元データ!I$4:I$49)+(COUNT(元データ!I$4:I$49)+1-RANK(元データ!I38,元データ!I$4:I$49,0)-RANK(元データ!I38,元データ!I$4:I$49,1))/2</f>
        <v>23</v>
      </c>
      <c r="J38" s="17">
        <f>RANK(元データ!J38,元データ!J$4:J$49)+(COUNT(元データ!J$4:J$49)+1-RANK(元データ!J38,元データ!J$4:J$49,0)-RANK(元データ!J38,元データ!J$4:J$49,1))/2</f>
        <v>34</v>
      </c>
      <c r="K38" s="17">
        <f>RANK(元データ!K38,元データ!K$4:K$49)+(COUNT(元データ!K$4:K$49)+1-RANK(元データ!K38,元データ!K$4:K$49,0)-RANK(元データ!K38,元データ!K$4:K$49,1))/2</f>
        <v>16</v>
      </c>
      <c r="L38" s="17">
        <f>RANK(元データ!L38,元データ!L$4:L$49)+(COUNT(元データ!L$4:L$49)+1-RANK(元データ!L38,元データ!L$4:L$49,0)-RANK(元データ!L38,元データ!L$4:L$49,1))/2</f>
        <v>9</v>
      </c>
      <c r="M38" s="17">
        <f>RANK(元データ!M38,元データ!M$4:M$49)+(COUNT(元データ!M$4:M$49)+1-RANK(元データ!M38,元データ!M$4:M$49,0)-RANK(元データ!M38,元データ!M$4:M$49,1))/2</f>
        <v>33</v>
      </c>
      <c r="N38" s="17">
        <f>RANK(元データ!N38,元データ!N$4:N$49)+(COUNT(元データ!N$4:N$49)+1-RANK(元データ!N38,元データ!N$4:N$49,0)-RANK(元データ!N38,元データ!N$4:N$49,1))/2</f>
        <v>39</v>
      </c>
      <c r="O38" s="17">
        <f>RANK(元データ!O38,元データ!O$4:O$49)+(COUNT(元データ!O$4:O$49)+1-RANK(元データ!O38,元データ!O$4:O$49,0)-RANK(元データ!O38,元データ!O$4:O$49,1))/2</f>
        <v>5.5</v>
      </c>
      <c r="P38" s="24">
        <v>77.599999999999994</v>
      </c>
      <c r="Q38" s="3">
        <v>1185</v>
      </c>
      <c r="R38">
        <v>1.1411677468437322E-2</v>
      </c>
      <c r="S38">
        <v>34.186121</v>
      </c>
      <c r="T38">
        <v>131.47049999999999</v>
      </c>
    </row>
    <row r="39" spans="1:20">
      <c r="A39" s="7" t="s">
        <v>32</v>
      </c>
      <c r="B39" s="17">
        <f>RANK(元データ!B39,元データ!B$4:B$49)+(COUNT(元データ!B$4:B$49)+1-RANK(元データ!B39,元データ!B$4:B$49,0)-RANK(元データ!B39,元データ!B$4:B$49,1))/2</f>
        <v>33</v>
      </c>
      <c r="C39" s="17">
        <f>RANK(元データ!C39,元データ!C$4:C$49)+(COUNT(元データ!C$4:C$49)+1-RANK(元データ!C39,元データ!C$4:C$49,0)-RANK(元データ!C39,元データ!C$4:C$49,1))/2</f>
        <v>34.5</v>
      </c>
      <c r="D39" s="17">
        <f>RANK(元データ!D39,元データ!D$4:D$49)+(COUNT(元データ!D$4:D$49)+1-RANK(元データ!D39,元データ!D$4:D$49,0)-RANK(元データ!D39,元データ!D$4:D$49,1))/2</f>
        <v>38</v>
      </c>
      <c r="E39" s="17">
        <f>RANK(元データ!E39,元データ!E$4:E$49)+(COUNT(元データ!E$4:E$49)+1-RANK(元データ!E39,元データ!E$4:E$49,0)-RANK(元データ!E39,元データ!E$4:E$49,1))/2</f>
        <v>12</v>
      </c>
      <c r="F39" s="17">
        <f>RANK(元データ!F39,元データ!F$4:F$49)+(COUNT(元データ!F$4:F$49)+1-RANK(元データ!F39,元データ!F$4:F$49,0)-RANK(元データ!F39,元データ!F$4:F$49,1))/2</f>
        <v>10.5</v>
      </c>
      <c r="G39" s="17">
        <f>RANK(元データ!G39,元データ!G$4:G$49)+(COUNT(元データ!G$4:G$49)+1-RANK(元データ!G39,元データ!G$4:G$49,0)-RANK(元データ!G39,元データ!G$4:G$49,1))/2</f>
        <v>33</v>
      </c>
      <c r="H39" s="17">
        <f>RANK(元データ!H39,元データ!H$4:H$49)+(COUNT(元データ!H$4:H$49)+1-RANK(元データ!H39,元データ!H$4:H$49,0)-RANK(元データ!H39,元データ!H$4:H$49,1))/2</f>
        <v>43</v>
      </c>
      <c r="I39" s="17">
        <f>RANK(元データ!I39,元データ!I$4:I$49)+(COUNT(元データ!I$4:I$49)+1-RANK(元データ!I39,元データ!I$4:I$49,0)-RANK(元データ!I39,元データ!I$4:I$49,1))/2</f>
        <v>23</v>
      </c>
      <c r="J39" s="17">
        <f>RANK(元データ!J39,元データ!J$4:J$49)+(COUNT(元データ!J$4:J$49)+1-RANK(元データ!J39,元データ!J$4:J$49,0)-RANK(元データ!J39,元データ!J$4:J$49,1))/2</f>
        <v>34</v>
      </c>
      <c r="K39" s="17">
        <f>RANK(元データ!K39,元データ!K$4:K$49)+(COUNT(元データ!K$4:K$49)+1-RANK(元データ!K39,元データ!K$4:K$49,0)-RANK(元データ!K39,元データ!K$4:K$49,1))/2</f>
        <v>16</v>
      </c>
      <c r="L39" s="17">
        <f>RANK(元データ!L39,元データ!L$4:L$49)+(COUNT(元データ!L$4:L$49)+1-RANK(元データ!L39,元データ!L$4:L$49,0)-RANK(元データ!L39,元データ!L$4:L$49,1))/2</f>
        <v>20.5</v>
      </c>
      <c r="M39" s="17">
        <f>RANK(元データ!M39,元データ!M$4:M$49)+(COUNT(元データ!M$4:M$49)+1-RANK(元データ!M39,元データ!M$4:M$49,0)-RANK(元データ!M39,元データ!M$4:M$49,1))/2</f>
        <v>39</v>
      </c>
      <c r="N39" s="17">
        <f>RANK(元データ!N39,元データ!N$4:N$49)+(COUNT(元データ!N$4:N$49)+1-RANK(元データ!N39,元データ!N$4:N$49,0)-RANK(元データ!N39,元データ!N$4:N$49,1))/2</f>
        <v>36.5</v>
      </c>
      <c r="O39" s="17">
        <f>RANK(元データ!O39,元データ!O$4:O$49)+(COUNT(元データ!O$4:O$49)+1-RANK(元データ!O39,元データ!O$4:O$49,0)-RANK(元データ!O39,元データ!O$4:O$49,1))/2</f>
        <v>18</v>
      </c>
      <c r="P39" s="22">
        <v>71.099999999999994</v>
      </c>
      <c r="Q39" s="3">
        <v>646</v>
      </c>
      <c r="R39">
        <v>6.2210494891227937E-3</v>
      </c>
      <c r="S39">
        <v>34.065761000000002</v>
      </c>
      <c r="T39">
        <v>134.559279</v>
      </c>
    </row>
    <row r="40" spans="1:20">
      <c r="A40" s="8" t="s">
        <v>33</v>
      </c>
      <c r="B40" s="17">
        <f>RANK(元データ!B40,元データ!B$4:B$49)+(COUNT(元データ!B$4:B$49)+1-RANK(元データ!B40,元データ!B$4:B$49,0)-RANK(元データ!B40,元データ!B$4:B$49,1))/2</f>
        <v>30.5</v>
      </c>
      <c r="C40" s="17">
        <f>RANK(元データ!C40,元データ!C$4:C$49)+(COUNT(元データ!C$4:C$49)+1-RANK(元データ!C40,元データ!C$4:C$49,0)-RANK(元データ!C40,元データ!C$4:C$49,1))/2</f>
        <v>18.5</v>
      </c>
      <c r="D40" s="17">
        <f>RANK(元データ!D40,元データ!D$4:D$49)+(COUNT(元データ!D$4:D$49)+1-RANK(元データ!D40,元データ!D$4:D$49,0)-RANK(元データ!D40,元データ!D$4:D$49,1))/2</f>
        <v>33</v>
      </c>
      <c r="E40" s="17">
        <f>RANK(元データ!E40,元データ!E$4:E$49)+(COUNT(元データ!E$4:E$49)+1-RANK(元データ!E40,元データ!E$4:E$49,0)-RANK(元データ!E40,元データ!E$4:E$49,1))/2</f>
        <v>17</v>
      </c>
      <c r="F40" s="17">
        <f>RANK(元データ!F40,元データ!F$4:F$49)+(COUNT(元データ!F$4:F$49)+1-RANK(元データ!F40,元データ!F$4:F$49,0)-RANK(元データ!F40,元データ!F$4:F$49,1))/2</f>
        <v>2</v>
      </c>
      <c r="G40" s="17">
        <f>RANK(元データ!G40,元データ!G$4:G$49)+(COUNT(元データ!G$4:G$49)+1-RANK(元データ!G40,元データ!G$4:G$49,0)-RANK(元データ!G40,元データ!G$4:G$49,1))/2</f>
        <v>20</v>
      </c>
      <c r="H40" s="17">
        <f>RANK(元データ!H40,元データ!H$4:H$49)+(COUNT(元データ!H$4:H$49)+1-RANK(元データ!H40,元データ!H$4:H$49,0)-RANK(元データ!H40,元データ!H$4:H$49,1))/2</f>
        <v>35</v>
      </c>
      <c r="I40" s="17">
        <f>RANK(元データ!I40,元データ!I$4:I$49)+(COUNT(元データ!I$4:I$49)+1-RANK(元データ!I40,元データ!I$4:I$49,0)-RANK(元データ!I40,元データ!I$4:I$49,1))/2</f>
        <v>23</v>
      </c>
      <c r="J40" s="17">
        <f>RANK(元データ!J40,元データ!J$4:J$49)+(COUNT(元データ!J$4:J$49)+1-RANK(元データ!J40,元データ!J$4:J$49,0)-RANK(元データ!J40,元データ!J$4:J$49,1))/2</f>
        <v>34</v>
      </c>
      <c r="K40" s="17">
        <f>RANK(元データ!K40,元データ!K$4:K$49)+(COUNT(元データ!K$4:K$49)+1-RANK(元データ!K40,元データ!K$4:K$49,0)-RANK(元データ!K40,元データ!K$4:K$49,1))/2</f>
        <v>16</v>
      </c>
      <c r="L40" s="17">
        <f>RANK(元データ!L40,元データ!L$4:L$49)+(COUNT(元データ!L$4:L$49)+1-RANK(元データ!L40,元データ!L$4:L$49,0)-RANK(元データ!L40,元データ!L$4:L$49,1))/2</f>
        <v>26</v>
      </c>
      <c r="M40" s="17">
        <f>RANK(元データ!M40,元データ!M$4:M$49)+(COUNT(元データ!M$4:M$49)+1-RANK(元データ!M40,元データ!M$4:M$49,0)-RANK(元データ!M40,元データ!M$4:M$49,1))/2</f>
        <v>21</v>
      </c>
      <c r="N40" s="17">
        <f>RANK(元データ!N40,元データ!N$4:N$49)+(COUNT(元データ!N$4:N$49)+1-RANK(元データ!N40,元データ!N$4:N$49,0)-RANK(元データ!N40,元データ!N$4:N$49,1))/2</f>
        <v>20</v>
      </c>
      <c r="O40" s="17">
        <f>RANK(元データ!O40,元データ!O$4:O$49)+(COUNT(元データ!O$4:O$49)+1-RANK(元データ!O40,元データ!O$4:O$49,0)-RANK(元データ!O40,元データ!O$4:O$49,1))/2</f>
        <v>23</v>
      </c>
      <c r="P40" s="23">
        <v>76.400000000000006</v>
      </c>
      <c r="Q40" s="3">
        <v>811</v>
      </c>
      <c r="R40">
        <v>7.8100172378925475E-3</v>
      </c>
      <c r="S40">
        <v>34.340148999999997</v>
      </c>
      <c r="T40">
        <v>134.04344399999999</v>
      </c>
    </row>
    <row r="41" spans="1:20">
      <c r="A41" s="8" t="s">
        <v>34</v>
      </c>
      <c r="B41" s="17">
        <f>RANK(元データ!B41,元データ!B$4:B$49)+(COUNT(元データ!B$4:B$49)+1-RANK(元データ!B41,元データ!B$4:B$49,0)-RANK(元データ!B41,元データ!B$4:B$49,1))/2</f>
        <v>30.5</v>
      </c>
      <c r="C41" s="17">
        <f>RANK(元データ!C41,元データ!C$4:C$49)+(COUNT(元データ!C$4:C$49)+1-RANK(元データ!C41,元データ!C$4:C$49,0)-RANK(元データ!C41,元データ!C$4:C$49,1))/2</f>
        <v>18.5</v>
      </c>
      <c r="D41" s="17">
        <f>RANK(元データ!D41,元データ!D$4:D$49)+(COUNT(元データ!D$4:D$49)+1-RANK(元データ!D41,元データ!D$4:D$49,0)-RANK(元データ!D41,元データ!D$4:D$49,1))/2</f>
        <v>24.5</v>
      </c>
      <c r="E41" s="17">
        <f>RANK(元データ!E41,元データ!E$4:E$49)+(COUNT(元データ!E$4:E$49)+1-RANK(元データ!E41,元データ!E$4:E$49,0)-RANK(元データ!E41,元データ!E$4:E$49,1))/2</f>
        <v>14</v>
      </c>
      <c r="F41" s="17">
        <f>RANK(元データ!F41,元データ!F$4:F$49)+(COUNT(元データ!F$4:F$49)+1-RANK(元データ!F41,元データ!F$4:F$49,0)-RANK(元データ!F41,元データ!F$4:F$49,1))/2</f>
        <v>5</v>
      </c>
      <c r="G41" s="17">
        <f>RANK(元データ!G41,元データ!G$4:G$49)+(COUNT(元データ!G$4:G$49)+1-RANK(元データ!G41,元データ!G$4:G$49,0)-RANK(元データ!G41,元データ!G$4:G$49,1))/2</f>
        <v>23</v>
      </c>
      <c r="H41" s="17">
        <f>RANK(元データ!H41,元データ!H$4:H$49)+(COUNT(元データ!H$4:H$49)+1-RANK(元データ!H41,元データ!H$4:H$49,0)-RANK(元データ!H41,元データ!H$4:H$49,1))/2</f>
        <v>39</v>
      </c>
      <c r="I41" s="17">
        <f>RANK(元データ!I41,元データ!I$4:I$49)+(COUNT(元データ!I$4:I$49)+1-RANK(元データ!I41,元データ!I$4:I$49,0)-RANK(元データ!I41,元データ!I$4:I$49,1))/2</f>
        <v>23</v>
      </c>
      <c r="J41" s="17">
        <f>RANK(元データ!J41,元データ!J$4:J$49)+(COUNT(元データ!J$4:J$49)+1-RANK(元データ!J41,元データ!J$4:J$49,0)-RANK(元データ!J41,元データ!J$4:J$49,1))/2</f>
        <v>41.5</v>
      </c>
      <c r="K41" s="17">
        <f>RANK(元データ!K41,元データ!K$4:K$49)+(COUNT(元データ!K$4:K$49)+1-RANK(元データ!K41,元データ!K$4:K$49,0)-RANK(元データ!K41,元データ!K$4:K$49,1))/2</f>
        <v>16</v>
      </c>
      <c r="L41" s="17">
        <f>RANK(元データ!L41,元データ!L$4:L$49)+(COUNT(元データ!L$4:L$49)+1-RANK(元データ!L41,元データ!L$4:L$49,0)-RANK(元データ!L41,元データ!L$4:L$49,1))/2</f>
        <v>24</v>
      </c>
      <c r="M41" s="17">
        <f>RANK(元データ!M41,元データ!M$4:M$49)+(COUNT(元データ!M$4:M$49)+1-RANK(元データ!M41,元データ!M$4:M$49,0)-RANK(元データ!M41,元データ!M$4:M$49,1))/2</f>
        <v>30</v>
      </c>
      <c r="N41" s="17">
        <f>RANK(元データ!N41,元データ!N$4:N$49)+(COUNT(元データ!N$4:N$49)+1-RANK(元データ!N41,元データ!N$4:N$49,0)-RANK(元データ!N41,元データ!N$4:N$49,1))/2</f>
        <v>29.5</v>
      </c>
      <c r="O41" s="17">
        <f>RANK(元データ!O41,元データ!O$4:O$49)+(COUNT(元データ!O$4:O$49)+1-RANK(元データ!O41,元データ!O$4:O$49,0)-RANK(元データ!O41,元データ!O$4:O$49,1))/2</f>
        <v>11.5</v>
      </c>
      <c r="P41" s="23">
        <v>75.900000000000006</v>
      </c>
      <c r="Q41" s="3">
        <v>1167</v>
      </c>
      <c r="R41">
        <v>1.1238335532207894E-2</v>
      </c>
      <c r="S41">
        <v>33.841659999999997</v>
      </c>
      <c r="T41">
        <v>132.76536200000001</v>
      </c>
    </row>
    <row r="42" spans="1:20">
      <c r="A42" s="9" t="s">
        <v>35</v>
      </c>
      <c r="B42" s="17">
        <f>RANK(元データ!B42,元データ!B$4:B$49)+(COUNT(元データ!B$4:B$49)+1-RANK(元データ!B42,元データ!B$4:B$49,0)-RANK(元データ!B42,元データ!B$4:B$49,1))/2</f>
        <v>16</v>
      </c>
      <c r="C42" s="17">
        <f>RANK(元データ!C42,元データ!C$4:C$49)+(COUNT(元データ!C$4:C$49)+1-RANK(元データ!C42,元データ!C$4:C$49,0)-RANK(元データ!C42,元データ!C$4:C$49,1))/2</f>
        <v>34.5</v>
      </c>
      <c r="D42" s="17">
        <f>RANK(元データ!D42,元データ!D$4:D$49)+(COUNT(元データ!D$4:D$49)+1-RANK(元データ!D42,元データ!D$4:D$49,0)-RANK(元データ!D42,元データ!D$4:D$49,1))/2</f>
        <v>20</v>
      </c>
      <c r="E42" s="17">
        <f>RANK(元データ!E42,元データ!E$4:E$49)+(COUNT(元データ!E$4:E$49)+1-RANK(元データ!E42,元データ!E$4:E$49,0)-RANK(元データ!E42,元データ!E$4:E$49,1))/2</f>
        <v>14</v>
      </c>
      <c r="F42" s="17">
        <f>RANK(元データ!F42,元データ!F$4:F$49)+(COUNT(元データ!F$4:F$49)+1-RANK(元データ!F42,元データ!F$4:F$49,0)-RANK(元データ!F42,元データ!F$4:F$49,1))/2</f>
        <v>22</v>
      </c>
      <c r="G42" s="17">
        <f>RANK(元データ!G42,元データ!G$4:G$49)+(COUNT(元データ!G$4:G$49)+1-RANK(元データ!G42,元データ!G$4:G$49,0)-RANK(元データ!G42,元データ!G$4:G$49,1))/2</f>
        <v>5</v>
      </c>
      <c r="H42" s="17">
        <f>RANK(元データ!H42,元データ!H$4:H$49)+(COUNT(元データ!H$4:H$49)+1-RANK(元データ!H42,元データ!H$4:H$49,0)-RANK(元データ!H42,元データ!H$4:H$49,1))/2</f>
        <v>39</v>
      </c>
      <c r="I42" s="17">
        <f>RANK(元データ!I42,元データ!I$4:I$49)+(COUNT(元データ!I$4:I$49)+1-RANK(元データ!I42,元データ!I$4:I$49,0)-RANK(元データ!I42,元データ!I$4:I$49,1))/2</f>
        <v>23</v>
      </c>
      <c r="J42" s="17">
        <f>RANK(元データ!J42,元データ!J$4:J$49)+(COUNT(元データ!J$4:J$49)+1-RANK(元データ!J42,元データ!J$4:J$49,0)-RANK(元データ!J42,元データ!J$4:J$49,1))/2</f>
        <v>26</v>
      </c>
      <c r="K42" s="17">
        <f>RANK(元データ!K42,元データ!K$4:K$49)+(COUNT(元データ!K$4:K$49)+1-RANK(元データ!K42,元データ!K$4:K$49,0)-RANK(元データ!K42,元データ!K$4:K$49,1))/2</f>
        <v>16</v>
      </c>
      <c r="L42" s="17">
        <f>RANK(元データ!L42,元データ!L$4:L$49)+(COUNT(元データ!L$4:L$49)+1-RANK(元データ!L42,元データ!L$4:L$49,0)-RANK(元データ!L42,元データ!L$4:L$49,1))/2</f>
        <v>1</v>
      </c>
      <c r="M42" s="17">
        <f>RANK(元データ!M42,元データ!M$4:M$49)+(COUNT(元データ!M$4:M$49)+1-RANK(元データ!M42,元データ!M$4:M$49,0)-RANK(元データ!M42,元データ!M$4:M$49,1))/2</f>
        <v>11</v>
      </c>
      <c r="N42" s="17">
        <f>RANK(元データ!N42,元データ!N$4:N$49)+(COUNT(元データ!N$4:N$49)+1-RANK(元データ!N42,元データ!N$4:N$49,0)-RANK(元データ!N42,元データ!N$4:N$49,1))/2</f>
        <v>8</v>
      </c>
      <c r="O42" s="17">
        <f>RANK(元データ!O42,元データ!O$4:O$49)+(COUNT(元データ!O$4:O$49)+1-RANK(元データ!O42,元データ!O$4:O$49,0)-RANK(元データ!O42,元データ!O$4:O$49,1))/2</f>
        <v>7</v>
      </c>
      <c r="P42" s="24">
        <v>96.9</v>
      </c>
      <c r="Q42" s="3">
        <v>628</v>
      </c>
      <c r="R42">
        <v>6.0477075528933659E-3</v>
      </c>
      <c r="S42">
        <v>33.559705000000001</v>
      </c>
      <c r="T42">
        <v>133.53108</v>
      </c>
    </row>
    <row r="43" spans="1:20">
      <c r="A43" s="7" t="s">
        <v>36</v>
      </c>
      <c r="B43" s="17">
        <f>RANK(元データ!B43,元データ!B$4:B$49)+(COUNT(元データ!B$4:B$49)+1-RANK(元データ!B43,元データ!B$4:B$49,0)-RANK(元データ!B43,元データ!B$4:B$49,1))/2</f>
        <v>40.5</v>
      </c>
      <c r="C43" s="17">
        <f>RANK(元データ!C43,元データ!C$4:C$49)+(COUNT(元データ!C$4:C$49)+1-RANK(元データ!C43,元データ!C$4:C$49,0)-RANK(元データ!C43,元データ!C$4:C$49,1))/2</f>
        <v>34.5</v>
      </c>
      <c r="D43" s="17">
        <f>RANK(元データ!D43,元データ!D$4:D$49)+(COUNT(元データ!D$4:D$49)+1-RANK(元データ!D43,元データ!D$4:D$49,0)-RANK(元データ!D43,元データ!D$4:D$49,1))/2</f>
        <v>35</v>
      </c>
      <c r="E43" s="17">
        <f>RANK(元データ!E43,元データ!E$4:E$49)+(COUNT(元データ!E$4:E$49)+1-RANK(元データ!E43,元データ!E$4:E$49,0)-RANK(元データ!E43,元データ!E$4:E$49,1))/2</f>
        <v>5</v>
      </c>
      <c r="F43" s="17">
        <f>RANK(元データ!F43,元データ!F$4:F$49)+(COUNT(元データ!F$4:F$49)+1-RANK(元データ!F43,元データ!F$4:F$49,0)-RANK(元データ!F43,元データ!F$4:F$49,1))/2</f>
        <v>30.5</v>
      </c>
      <c r="G43" s="17">
        <f>RANK(元データ!G43,元データ!G$4:G$49)+(COUNT(元データ!G$4:G$49)+1-RANK(元データ!G43,元データ!G$4:G$49,0)-RANK(元データ!G43,元データ!G$4:G$49,1))/2</f>
        <v>19</v>
      </c>
      <c r="H43" s="17">
        <f>RANK(元データ!H43,元データ!H$4:H$49)+(COUNT(元データ!H$4:H$49)+1-RANK(元データ!H43,元データ!H$4:H$49,0)-RANK(元データ!H43,元データ!H$4:H$49,1))/2</f>
        <v>11</v>
      </c>
      <c r="I43" s="17">
        <f>RANK(元データ!I43,元データ!I$4:I$49)+(COUNT(元データ!I$4:I$49)+1-RANK(元データ!I43,元データ!I$4:I$49,0)-RANK(元データ!I43,元データ!I$4:I$49,1))/2</f>
        <v>23</v>
      </c>
      <c r="J43" s="17">
        <f>RANK(元データ!J43,元データ!J$4:J$49)+(COUNT(元データ!J$4:J$49)+1-RANK(元データ!J43,元データ!J$4:J$49,0)-RANK(元データ!J43,元データ!J$4:J$49,1))/2</f>
        <v>26</v>
      </c>
      <c r="K43" s="17">
        <f>RANK(元データ!K43,元データ!K$4:K$49)+(COUNT(元データ!K$4:K$49)+1-RANK(元データ!K43,元データ!K$4:K$49,0)-RANK(元データ!K43,元データ!K$4:K$49,1))/2</f>
        <v>16</v>
      </c>
      <c r="L43" s="17">
        <f>RANK(元データ!L43,元データ!L$4:L$49)+(COUNT(元データ!L$4:L$49)+1-RANK(元データ!L43,元データ!L$4:L$49,0)-RANK(元データ!L43,元データ!L$4:L$49,1))/2</f>
        <v>12.5</v>
      </c>
      <c r="M43" s="17">
        <f>RANK(元データ!M43,元データ!M$4:M$49)+(COUNT(元データ!M$4:M$49)+1-RANK(元データ!M43,元データ!M$4:M$49,0)-RANK(元データ!M43,元データ!M$4:M$49,1))/2</f>
        <v>24</v>
      </c>
      <c r="N43" s="17">
        <f>RANK(元データ!N43,元データ!N$4:N$49)+(COUNT(元データ!N$4:N$49)+1-RANK(元データ!N43,元データ!N$4:N$49,0)-RANK(元データ!N43,元データ!N$4:N$49,1))/2</f>
        <v>34</v>
      </c>
      <c r="O43" s="17">
        <f>RANK(元データ!O43,元データ!O$4:O$49)+(COUNT(元データ!O$4:O$49)+1-RANK(元データ!O43,元データ!O$4:O$49,0)-RANK(元データ!O43,元データ!O$4:O$49,1))/2</f>
        <v>20</v>
      </c>
      <c r="P43" s="22">
        <v>80.099999999999994</v>
      </c>
      <c r="Q43" s="3">
        <v>4153</v>
      </c>
      <c r="R43">
        <v>3.9993836731156286E-2</v>
      </c>
      <c r="S43">
        <v>33.606785000000002</v>
      </c>
      <c r="T43">
        <v>130.41831400000001</v>
      </c>
    </row>
    <row r="44" spans="1:20">
      <c r="A44" s="8" t="s">
        <v>37</v>
      </c>
      <c r="B44" s="17">
        <f>RANK(元データ!B44,元データ!B$4:B$49)+(COUNT(元データ!B$4:B$49)+1-RANK(元データ!B44,元データ!B$4:B$49,0)-RANK(元データ!B44,元データ!B$4:B$49,1))/2</f>
        <v>17</v>
      </c>
      <c r="C44" s="17">
        <f>RANK(元データ!C44,元データ!C$4:C$49)+(COUNT(元データ!C$4:C$49)+1-RANK(元データ!C44,元データ!C$4:C$49,0)-RANK(元データ!C44,元データ!C$4:C$49,1))/2</f>
        <v>9</v>
      </c>
      <c r="D44" s="17">
        <f>RANK(元データ!D44,元データ!D$4:D$49)+(COUNT(元データ!D$4:D$49)+1-RANK(元データ!D44,元データ!D$4:D$49,0)-RANK(元データ!D44,元データ!D$4:D$49,1))/2</f>
        <v>43</v>
      </c>
      <c r="E44" s="17">
        <f>RANK(元データ!E44,元データ!E$4:E$49)+(COUNT(元データ!E$4:E$49)+1-RANK(元データ!E44,元データ!E$4:E$49,0)-RANK(元データ!E44,元データ!E$4:E$49,1))/2</f>
        <v>7</v>
      </c>
      <c r="F44" s="17">
        <f>RANK(元データ!F44,元データ!F$4:F$49)+(COUNT(元データ!F$4:F$49)+1-RANK(元データ!F44,元データ!F$4:F$49,0)-RANK(元データ!F44,元データ!F$4:F$49,1))/2</f>
        <v>30.5</v>
      </c>
      <c r="G44" s="17">
        <f>RANK(元データ!G44,元データ!G$4:G$49)+(COUNT(元データ!G$4:G$49)+1-RANK(元データ!G44,元データ!G$4:G$49,0)-RANK(元データ!G44,元データ!G$4:G$49,1))/2</f>
        <v>32</v>
      </c>
      <c r="H44" s="17">
        <f>RANK(元データ!H44,元データ!H$4:H$49)+(COUNT(元データ!H$4:H$49)+1-RANK(元データ!H44,元データ!H$4:H$49,0)-RANK(元データ!H44,元データ!H$4:H$49,1))/2</f>
        <v>45.5</v>
      </c>
      <c r="I44" s="17">
        <f>RANK(元データ!I44,元データ!I$4:I$49)+(COUNT(元データ!I$4:I$49)+1-RANK(元データ!I44,元データ!I$4:I$49,0)-RANK(元データ!I44,元データ!I$4:I$49,1))/2</f>
        <v>23</v>
      </c>
      <c r="J44" s="17">
        <f>RANK(元データ!J44,元データ!J$4:J$49)+(COUNT(元データ!J$4:J$49)+1-RANK(元データ!J44,元データ!J$4:J$49,0)-RANK(元データ!J44,元データ!J$4:J$49,1))/2</f>
        <v>41.5</v>
      </c>
      <c r="K44" s="17">
        <f>RANK(元データ!K44,元データ!K$4:K$49)+(COUNT(元データ!K$4:K$49)+1-RANK(元データ!K44,元データ!K$4:K$49,0)-RANK(元データ!K44,元データ!K$4:K$49,1))/2</f>
        <v>16</v>
      </c>
      <c r="L44" s="17">
        <f>RANK(元データ!L44,元データ!L$4:L$49)+(COUNT(元データ!L$4:L$49)+1-RANK(元データ!L44,元データ!L$4:L$49,0)-RANK(元データ!L44,元データ!L$4:L$49,1))/2</f>
        <v>15</v>
      </c>
      <c r="M44" s="17">
        <f>RANK(元データ!M44,元データ!M$4:M$49)+(COUNT(元データ!M$4:M$49)+1-RANK(元データ!M44,元データ!M$4:M$49,0)-RANK(元データ!M44,元データ!M$4:M$49,1))/2</f>
        <v>45</v>
      </c>
      <c r="N44" s="17">
        <f>RANK(元データ!N44,元データ!N$4:N$49)+(COUNT(元データ!N$4:N$49)+1-RANK(元データ!N44,元データ!N$4:N$49,0)-RANK(元データ!N44,元データ!N$4:N$49,1))/2</f>
        <v>44</v>
      </c>
      <c r="O44" s="17">
        <f>RANK(元データ!O44,元データ!O$4:O$49)+(COUNT(元データ!O$4:O$49)+1-RANK(元データ!O44,元データ!O$4:O$49,0)-RANK(元データ!O44,元データ!O$4:O$49,1))/2</f>
        <v>15</v>
      </c>
      <c r="P44" s="23">
        <v>73.900000000000006</v>
      </c>
      <c r="Q44" s="3">
        <v>679</v>
      </c>
      <c r="R44">
        <v>6.5388430388767446E-3</v>
      </c>
      <c r="S44">
        <v>33.249366999999999</v>
      </c>
      <c r="T44">
        <v>130.298822</v>
      </c>
    </row>
    <row r="45" spans="1:20">
      <c r="A45" s="9" t="s">
        <v>38</v>
      </c>
      <c r="B45" s="17">
        <f>RANK(元データ!B45,元データ!B$4:B$49)+(COUNT(元データ!B$4:B$49)+1-RANK(元データ!B45,元データ!B$4:B$49,0)-RANK(元データ!B45,元データ!B$4:B$49,1))/2</f>
        <v>40.5</v>
      </c>
      <c r="C45" s="17">
        <f>RANK(元データ!C45,元データ!C$4:C$49)+(COUNT(元データ!C$4:C$49)+1-RANK(元データ!C45,元データ!C$4:C$49,0)-RANK(元データ!C45,元データ!C$4:C$49,1))/2</f>
        <v>18.5</v>
      </c>
      <c r="D45" s="17">
        <f>RANK(元データ!D45,元データ!D$4:D$49)+(COUNT(元データ!D$4:D$49)+1-RANK(元データ!D45,元データ!D$4:D$49,0)-RANK(元データ!D45,元データ!D$4:D$49,1))/2</f>
        <v>24.5</v>
      </c>
      <c r="E45" s="17">
        <f>RANK(元データ!E45,元データ!E$4:E$49)+(COUNT(元データ!E$4:E$49)+1-RANK(元データ!E45,元データ!E$4:E$49,0)-RANK(元データ!E45,元データ!E$4:E$49,1))/2</f>
        <v>6</v>
      </c>
      <c r="F45" s="17">
        <f>RANK(元データ!F45,元データ!F$4:F$49)+(COUNT(元データ!F$4:F$49)+1-RANK(元データ!F45,元データ!F$4:F$49,0)-RANK(元データ!F45,元データ!F$4:F$49,1))/2</f>
        <v>38</v>
      </c>
      <c r="G45" s="17">
        <f>RANK(元データ!G45,元データ!G$4:G$49)+(COUNT(元データ!G$4:G$49)+1-RANK(元データ!G45,元データ!G$4:G$49,0)-RANK(元データ!G45,元データ!G$4:G$49,1))/2</f>
        <v>29.5</v>
      </c>
      <c r="H45" s="17">
        <f>RANK(元データ!H45,元データ!H$4:H$49)+(COUNT(元データ!H$4:H$49)+1-RANK(元データ!H45,元データ!H$4:H$49,0)-RANK(元データ!H45,元データ!H$4:H$49,1))/2</f>
        <v>39</v>
      </c>
      <c r="I45" s="17">
        <f>RANK(元データ!I45,元データ!I$4:I$49)+(COUNT(元データ!I$4:I$49)+1-RANK(元データ!I45,元データ!I$4:I$49,0)-RANK(元データ!I45,元データ!I$4:I$49,1))/2</f>
        <v>23</v>
      </c>
      <c r="J45" s="17">
        <f>RANK(元データ!J45,元データ!J$4:J$49)+(COUNT(元データ!J$4:J$49)+1-RANK(元データ!J45,元データ!J$4:J$49,0)-RANK(元データ!J45,元データ!J$4:J$49,1))/2</f>
        <v>41.5</v>
      </c>
      <c r="K45" s="17">
        <f>RANK(元データ!K45,元データ!K$4:K$49)+(COUNT(元データ!K$4:K$49)+1-RANK(元データ!K45,元データ!K$4:K$49,0)-RANK(元データ!K45,元データ!K$4:K$49,1))/2</f>
        <v>16</v>
      </c>
      <c r="L45" s="17">
        <f>RANK(元データ!L45,元データ!L$4:L$49)+(COUNT(元データ!L$4:L$49)+1-RANK(元データ!L45,元データ!L$4:L$49,0)-RANK(元データ!L45,元データ!L$4:L$49,1))/2</f>
        <v>16</v>
      </c>
      <c r="M45" s="17">
        <f>RANK(元データ!M45,元データ!M$4:M$49)+(COUNT(元データ!M$4:M$49)+1-RANK(元データ!M45,元データ!M$4:M$49,0)-RANK(元データ!M45,元データ!M$4:M$49,1))/2</f>
        <v>42.5</v>
      </c>
      <c r="N45" s="17">
        <f>RANK(元データ!N45,元データ!N$4:N$49)+(COUNT(元データ!N$4:N$49)+1-RANK(元データ!N45,元データ!N$4:N$49,0)-RANK(元データ!N45,元データ!N$4:N$49,1))/2</f>
        <v>42</v>
      </c>
      <c r="O45" s="17">
        <f>RANK(元データ!O45,元データ!O$4:O$49)+(COUNT(元データ!O$4:O$49)+1-RANK(元データ!O45,元データ!O$4:O$49,0)-RANK(元データ!O45,元データ!O$4:O$49,1))/2</f>
        <v>16</v>
      </c>
      <c r="P45" s="24">
        <v>73.900000000000006</v>
      </c>
      <c r="Q45" s="3">
        <v>1145</v>
      </c>
      <c r="R45">
        <v>1.102647316570526E-2</v>
      </c>
      <c r="S45">
        <v>32.744838999999999</v>
      </c>
      <c r="T45">
        <v>129.87375599999999</v>
      </c>
    </row>
    <row r="46" spans="1:20">
      <c r="A46" s="7" t="s">
        <v>39</v>
      </c>
      <c r="B46" s="17">
        <f>RANK(元データ!B46,元データ!B$4:B$49)+(COUNT(元データ!B$4:B$49)+1-RANK(元データ!B46,元データ!B$4:B$49,0)-RANK(元データ!B46,元データ!B$4:B$49,1))/2</f>
        <v>44</v>
      </c>
      <c r="C46" s="17">
        <f>RANK(元データ!C46,元データ!C$4:C$49)+(COUNT(元データ!C$4:C$49)+1-RANK(元データ!C46,元データ!C$4:C$49,0)-RANK(元データ!C46,元データ!C$4:C$49,1))/2</f>
        <v>18.5</v>
      </c>
      <c r="D46" s="17">
        <f>RANK(元データ!D46,元データ!D$4:D$49)+(COUNT(元データ!D$4:D$49)+1-RANK(元データ!D46,元データ!D$4:D$49,0)-RANK(元データ!D46,元データ!D$4:D$49,1))/2</f>
        <v>38</v>
      </c>
      <c r="E46" s="17">
        <f>RANK(元データ!E46,元データ!E$4:E$49)+(COUNT(元データ!E$4:E$49)+1-RANK(元データ!E46,元データ!E$4:E$49,0)-RANK(元データ!E46,元データ!E$4:E$49,1))/2</f>
        <v>3.5</v>
      </c>
      <c r="F46" s="17">
        <f>RANK(元データ!F46,元データ!F$4:F$49)+(COUNT(元データ!F$4:F$49)+1-RANK(元データ!F46,元データ!F$4:F$49,0)-RANK(元データ!F46,元データ!F$4:F$49,1))/2</f>
        <v>30.5</v>
      </c>
      <c r="G46" s="17">
        <f>RANK(元データ!G46,元データ!G$4:G$49)+(COUNT(元データ!G$4:G$49)+1-RANK(元データ!G46,元データ!G$4:G$49,0)-RANK(元データ!G46,元データ!G$4:G$49,1))/2</f>
        <v>34</v>
      </c>
      <c r="H46" s="17">
        <f>RANK(元データ!H46,元データ!H$4:H$49)+(COUNT(元データ!H$4:H$49)+1-RANK(元データ!H46,元データ!H$4:H$49,0)-RANK(元データ!H46,元データ!H$4:H$49,1))/2</f>
        <v>30</v>
      </c>
      <c r="I46" s="17">
        <f>RANK(元データ!I46,元データ!I$4:I$49)+(COUNT(元データ!I$4:I$49)+1-RANK(元データ!I46,元データ!I$4:I$49,0)-RANK(元データ!I46,元データ!I$4:I$49,1))/2</f>
        <v>23</v>
      </c>
      <c r="J46" s="17">
        <f>RANK(元データ!J46,元データ!J$4:J$49)+(COUNT(元データ!J$4:J$49)+1-RANK(元データ!J46,元データ!J$4:J$49,0)-RANK(元データ!J46,元データ!J$4:J$49,1))/2</f>
        <v>41.5</v>
      </c>
      <c r="K46" s="17">
        <f>RANK(元データ!K46,元データ!K$4:K$49)+(COUNT(元データ!K$4:K$49)+1-RANK(元データ!K46,元データ!K$4:K$49,0)-RANK(元データ!K46,元データ!K$4:K$49,1))/2</f>
        <v>16</v>
      </c>
      <c r="L46" s="17">
        <f>RANK(元データ!L46,元データ!L$4:L$49)+(COUNT(元データ!L$4:L$49)+1-RANK(元データ!L46,元データ!L$4:L$49,0)-RANK(元データ!L46,元データ!L$4:L$49,1))/2</f>
        <v>10</v>
      </c>
      <c r="M46" s="17">
        <f>RANK(元データ!M46,元データ!M$4:M$49)+(COUNT(元データ!M$4:M$49)+1-RANK(元データ!M46,元データ!M$4:M$49,0)-RANK(元データ!M46,元データ!M$4:M$49,1))/2</f>
        <v>35</v>
      </c>
      <c r="N46" s="17">
        <f>RANK(元データ!N46,元データ!N$4:N$49)+(COUNT(元データ!N$4:N$49)+1-RANK(元データ!N46,元データ!N$4:N$49,0)-RANK(元データ!N46,元データ!N$4:N$49,1))/2</f>
        <v>44</v>
      </c>
      <c r="O46" s="17">
        <f>RANK(元データ!O46,元データ!O$4:O$49)+(COUNT(元データ!O$4:O$49)+1-RANK(元データ!O46,元データ!O$4:O$49,0)-RANK(元データ!O46,元データ!O$4:O$49,1))/2</f>
        <v>2</v>
      </c>
      <c r="P46" s="22">
        <v>79.400000000000006</v>
      </c>
      <c r="Q46" s="3">
        <v>1469</v>
      </c>
      <c r="R46">
        <v>1.4146628017834959E-2</v>
      </c>
      <c r="S46">
        <v>32.789828</v>
      </c>
      <c r="T46">
        <v>130.74166700000001</v>
      </c>
    </row>
    <row r="47" spans="1:20">
      <c r="A47" s="8" t="s">
        <v>40</v>
      </c>
      <c r="B47" s="17">
        <f>RANK(元データ!B47,元データ!B$4:B$49)+(COUNT(元データ!B$4:B$49)+1-RANK(元データ!B47,元データ!B$4:B$49,0)-RANK(元データ!B47,元データ!B$4:B$49,1))/2</f>
        <v>37</v>
      </c>
      <c r="C47" s="17">
        <f>RANK(元データ!C47,元データ!C$4:C$49)+(COUNT(元データ!C$4:C$49)+1-RANK(元データ!C47,元データ!C$4:C$49,0)-RANK(元データ!C47,元データ!C$4:C$49,1))/2</f>
        <v>18.5</v>
      </c>
      <c r="D47" s="17">
        <f>RANK(元データ!D47,元データ!D$4:D$49)+(COUNT(元データ!D$4:D$49)+1-RANK(元データ!D47,元データ!D$4:D$49,0)-RANK(元データ!D47,元データ!D$4:D$49,1))/2</f>
        <v>19</v>
      </c>
      <c r="E47" s="17">
        <f>RANK(元データ!E47,元データ!E$4:E$49)+(COUNT(元データ!E$4:E$49)+1-RANK(元データ!E47,元データ!E$4:E$49,0)-RANK(元データ!E47,元データ!E$4:E$49,1))/2</f>
        <v>3.5</v>
      </c>
      <c r="F47" s="17">
        <f>RANK(元データ!F47,元データ!F$4:F$49)+(COUNT(元データ!F$4:F$49)+1-RANK(元データ!F47,元データ!F$4:F$49,0)-RANK(元データ!F47,元データ!F$4:F$49,1))/2</f>
        <v>30.5</v>
      </c>
      <c r="G47" s="17">
        <f>RANK(元データ!G47,元データ!G$4:G$49)+(COUNT(元データ!G$4:G$49)+1-RANK(元データ!G47,元データ!G$4:G$49,0)-RANK(元データ!G47,元データ!G$4:G$49,1))/2</f>
        <v>25</v>
      </c>
      <c r="H47" s="17">
        <f>RANK(元データ!H47,元データ!H$4:H$49)+(COUNT(元データ!H$4:H$49)+1-RANK(元データ!H47,元データ!H$4:H$49,0)-RANK(元データ!H47,元データ!H$4:H$49,1))/2</f>
        <v>20.5</v>
      </c>
      <c r="I47" s="17">
        <f>RANK(元データ!I47,元データ!I$4:I$49)+(COUNT(元データ!I$4:I$49)+1-RANK(元データ!I47,元データ!I$4:I$49,0)-RANK(元データ!I47,元データ!I$4:I$49,1))/2</f>
        <v>23</v>
      </c>
      <c r="J47" s="17">
        <f>RANK(元データ!J47,元データ!J$4:J$49)+(COUNT(元データ!J$4:J$49)+1-RANK(元データ!J47,元データ!J$4:J$49,0)-RANK(元データ!J47,元データ!J$4:J$49,1))/2</f>
        <v>21.5</v>
      </c>
      <c r="K47" s="17">
        <f>RANK(元データ!K47,元データ!K$4:K$49)+(COUNT(元データ!K$4:K$49)+1-RANK(元データ!K47,元データ!K$4:K$49,0)-RANK(元データ!K47,元データ!K$4:K$49,1))/2</f>
        <v>16</v>
      </c>
      <c r="L47" s="17">
        <f>RANK(元データ!L47,元データ!L$4:L$49)+(COUNT(元データ!L$4:L$49)+1-RANK(元データ!L47,元データ!L$4:L$49,0)-RANK(元データ!L47,元データ!L$4:L$49,1))/2</f>
        <v>12.5</v>
      </c>
      <c r="M47" s="17">
        <f>RANK(元データ!M47,元データ!M$4:M$49)+(COUNT(元データ!M$4:M$49)+1-RANK(元データ!M47,元データ!M$4:M$49,0)-RANK(元データ!M47,元データ!M$4:M$49,1))/2</f>
        <v>44</v>
      </c>
      <c r="N47" s="17">
        <f>RANK(元データ!N47,元データ!N$4:N$49)+(COUNT(元データ!N$4:N$49)+1-RANK(元データ!N47,元データ!N$4:N$49,0)-RANK(元データ!N47,元データ!N$4:N$49,1))/2</f>
        <v>41</v>
      </c>
      <c r="O47" s="17">
        <f>RANK(元データ!O47,元データ!O$4:O$49)+(COUNT(元データ!O$4:O$49)+1-RANK(元データ!O47,元データ!O$4:O$49,0)-RANK(元データ!O47,元データ!O$4:O$49,1))/2</f>
        <v>5.5</v>
      </c>
      <c r="P47" s="23">
        <v>82</v>
      </c>
      <c r="Q47" s="3">
        <v>974</v>
      </c>
      <c r="R47">
        <v>9.3797247715256982E-3</v>
      </c>
      <c r="S47">
        <v>33.238194</v>
      </c>
      <c r="T47">
        <v>131.61259100000001</v>
      </c>
    </row>
    <row r="48" spans="1:20">
      <c r="A48" s="8" t="s">
        <v>41</v>
      </c>
      <c r="B48" s="17">
        <f>RANK(元データ!B48,元データ!B$4:B$49)+(COUNT(元データ!B$4:B$49)+1-RANK(元データ!B48,元データ!B$4:B$49,0)-RANK(元データ!B48,元データ!B$4:B$49,1))/2</f>
        <v>45</v>
      </c>
      <c r="C48" s="17">
        <f>RANK(元データ!C48,元データ!C$4:C$49)+(COUNT(元データ!C$4:C$49)+1-RANK(元データ!C48,元データ!C$4:C$49,0)-RANK(元データ!C48,元データ!C$4:C$49,1))/2</f>
        <v>34.5</v>
      </c>
      <c r="D48" s="17">
        <f>RANK(元データ!D48,元データ!D$4:D$49)+(COUNT(元データ!D$4:D$49)+1-RANK(元データ!D48,元データ!D$4:D$49,0)-RANK(元データ!D48,元データ!D$4:D$49,1))/2</f>
        <v>44.5</v>
      </c>
      <c r="E48" s="17">
        <f>RANK(元データ!E48,元データ!E$4:E$49)+(COUNT(元データ!E$4:E$49)+1-RANK(元データ!E48,元データ!E$4:E$49,0)-RANK(元データ!E48,元データ!E$4:E$49,1))/2</f>
        <v>2</v>
      </c>
      <c r="F48" s="17">
        <f>RANK(元データ!F48,元データ!F$4:F$49)+(COUNT(元データ!F$4:F$49)+1-RANK(元データ!F48,元データ!F$4:F$49,0)-RANK(元データ!F48,元データ!F$4:F$49,1))/2</f>
        <v>43.5</v>
      </c>
      <c r="G48" s="17">
        <f>RANK(元データ!G48,元データ!G$4:G$49)+(COUNT(元データ!G$4:G$49)+1-RANK(元データ!G48,元データ!G$4:G$49,0)-RANK(元データ!G48,元データ!G$4:G$49,1))/2</f>
        <v>29.5</v>
      </c>
      <c r="H48" s="17">
        <f>RANK(元データ!H48,元データ!H$4:H$49)+(COUNT(元データ!H$4:H$49)+1-RANK(元データ!H48,元データ!H$4:H$49,0)-RANK(元データ!H48,元データ!H$4:H$49,1))/2</f>
        <v>24</v>
      </c>
      <c r="I48" s="17">
        <f>RANK(元データ!I48,元データ!I$4:I$49)+(COUNT(元データ!I$4:I$49)+1-RANK(元データ!I48,元データ!I$4:I$49,0)-RANK(元データ!I48,元データ!I$4:I$49,1))/2</f>
        <v>23</v>
      </c>
      <c r="J48" s="17">
        <f>RANK(元データ!J48,元データ!J$4:J$49)+(COUNT(元データ!J$4:J$49)+1-RANK(元データ!J48,元データ!J$4:J$49,0)-RANK(元データ!J48,元データ!J$4:J$49,1))/2</f>
        <v>45</v>
      </c>
      <c r="K48" s="17">
        <f>RANK(元データ!K48,元データ!K$4:K$49)+(COUNT(元データ!K$4:K$49)+1-RANK(元データ!K48,元データ!K$4:K$49,0)-RANK(元データ!K48,元データ!K$4:K$49,1))/2</f>
        <v>16</v>
      </c>
      <c r="L48" s="17">
        <f>RANK(元データ!L48,元データ!L$4:L$49)+(COUNT(元データ!L$4:L$49)+1-RANK(元データ!L48,元データ!L$4:L$49,0)-RANK(元データ!L48,元データ!L$4:L$49,1))/2</f>
        <v>2</v>
      </c>
      <c r="M48" s="17">
        <f>RANK(元データ!M48,元データ!M$4:M$49)+(COUNT(元データ!M$4:M$49)+1-RANK(元データ!M48,元データ!M$4:M$49,0)-RANK(元データ!M48,元データ!M$4:M$49,1))/2</f>
        <v>42.5</v>
      </c>
      <c r="N48" s="17">
        <f>RANK(元データ!N48,元データ!N$4:N$49)+(COUNT(元データ!N$4:N$49)+1-RANK(元データ!N48,元データ!N$4:N$49,0)-RANK(元データ!N48,元データ!N$4:N$49,1))/2</f>
        <v>44</v>
      </c>
      <c r="O48" s="17">
        <f>RANK(元データ!O48,元データ!O$4:O$49)+(COUNT(元データ!O$4:O$49)+1-RANK(元データ!O48,元データ!O$4:O$49,0)-RANK(元データ!O48,元データ!O$4:O$49,1))/2</f>
        <v>1</v>
      </c>
      <c r="P48" s="23">
        <v>91.8</v>
      </c>
      <c r="Q48" s="3">
        <v>914</v>
      </c>
      <c r="R48">
        <v>8.8019183174276056E-3</v>
      </c>
      <c r="S48">
        <v>31.911090000000002</v>
      </c>
      <c r="T48">
        <v>131.423855</v>
      </c>
    </row>
    <row r="49" spans="1:20">
      <c r="A49" s="11" t="s">
        <v>44</v>
      </c>
      <c r="B49" s="17">
        <f>RANK(元データ!B49,元データ!B$4:B$49)+(COUNT(元データ!B$4:B$49)+1-RANK(元データ!B49,元データ!B$4:B$49,0)-RANK(元データ!B49,元データ!B$4:B$49,1))/2</f>
        <v>46</v>
      </c>
      <c r="C49" s="17">
        <f>RANK(元データ!C49,元データ!C$4:C$49)+(COUNT(元データ!C$4:C$49)+1-RANK(元データ!C49,元データ!C$4:C$49,0)-RANK(元データ!C49,元データ!C$4:C$49,1))/2</f>
        <v>45</v>
      </c>
      <c r="D49" s="17">
        <f>RANK(元データ!D49,元データ!D$4:D$49)+(COUNT(元データ!D$4:D$49)+1-RANK(元データ!D49,元データ!D$4:D$49,0)-RANK(元データ!D49,元データ!D$4:D$49,1))/2</f>
        <v>46</v>
      </c>
      <c r="E49" s="17">
        <f>RANK(元データ!E49,元データ!E$4:E$49)+(COUNT(元データ!E$4:E$49)+1-RANK(元データ!E49,元データ!E$4:E$49,0)-RANK(元データ!E49,元データ!E$4:E$49,1))/2</f>
        <v>1</v>
      </c>
      <c r="F49" s="17">
        <f>RANK(元データ!F49,元データ!F$4:F$49)+(COUNT(元データ!F$4:F$49)+1-RANK(元データ!F49,元データ!F$4:F$49,0)-RANK(元データ!F49,元データ!F$4:F$49,1))/2</f>
        <v>22</v>
      </c>
      <c r="G49" s="17">
        <f>RANK(元データ!G49,元データ!G$4:G$49)+(COUNT(元データ!G$4:G$49)+1-RANK(元データ!G49,元データ!G$4:G$49,0)-RANK(元データ!G49,元データ!G$4:G$49,1))/2</f>
        <v>45</v>
      </c>
      <c r="H49" s="17">
        <f>RANK(元データ!H49,元データ!H$4:H$49)+(COUNT(元データ!H$4:H$49)+1-RANK(元データ!H49,元データ!H$4:H$49,0)-RANK(元データ!H49,元データ!H$4:H$49,1))/2</f>
        <v>45.5</v>
      </c>
      <c r="I49" s="17">
        <f>RANK(元データ!I49,元データ!I$4:I$49)+(COUNT(元データ!I$4:I$49)+1-RANK(元データ!I49,元データ!I$4:I$49,0)-RANK(元データ!I49,元データ!I$4:I$49,1))/2</f>
        <v>44.5</v>
      </c>
      <c r="J49" s="17">
        <f>RANK(元データ!J49,元データ!J$4:J$49)+(COUNT(元データ!J$4:J$49)+1-RANK(元データ!J49,元データ!J$4:J$49,0)-RANK(元データ!J49,元データ!J$4:J$49,1))/2</f>
        <v>46</v>
      </c>
      <c r="K49" s="17">
        <f>RANK(元データ!K49,元データ!K$4:K$49)+(COUNT(元データ!K$4:K$49)+1-RANK(元データ!K49,元データ!K$4:K$49,0)-RANK(元データ!K49,元データ!K$4:K$49,1))/2</f>
        <v>38.5</v>
      </c>
      <c r="L49" s="17">
        <f>RANK(元データ!L49,元データ!L$4:L$49)+(COUNT(元データ!L$4:L$49)+1-RANK(元データ!L49,元データ!L$4:L$49,0)-RANK(元データ!L49,元データ!L$4:L$49,1))/2</f>
        <v>3</v>
      </c>
      <c r="M49" s="17">
        <f>RANK(元データ!M49,元データ!M$4:M$49)+(COUNT(元データ!M$4:M$49)+1-RANK(元データ!M49,元データ!M$4:M$49,0)-RANK(元データ!M49,元データ!M$4:M$49,1))/2</f>
        <v>46</v>
      </c>
      <c r="N49" s="17">
        <f>RANK(元データ!N49,元データ!N$4:N$49)+(COUNT(元データ!N$4:N$49)+1-RANK(元データ!N49,元データ!N$4:N$49,0)-RANK(元データ!N49,元データ!N$4:N$49,1))/2</f>
        <v>46</v>
      </c>
      <c r="O49" s="17">
        <f>RANK(元データ!O49,元データ!O$4:O$49)+(COUNT(元データ!O$4:O$49)+1-RANK(元データ!O49,元データ!O$4:O$49,0)-RANK(元データ!O49,元データ!O$4:O$49,1))/2</f>
        <v>3</v>
      </c>
      <c r="P49" s="24">
        <v>86.5</v>
      </c>
      <c r="Q49" s="3">
        <v>1376</v>
      </c>
      <c r="R49">
        <v>1.3251028013982917E-2</v>
      </c>
      <c r="S49">
        <v>31.560148000000002</v>
      </c>
      <c r="T49">
        <v>130.55798100000001</v>
      </c>
    </row>
    <row r="50" spans="1:20" ht="13.5" customHeight="1">
      <c r="A50" s="4" t="s">
        <v>61</v>
      </c>
      <c r="B50" s="17">
        <v>5.7</v>
      </c>
      <c r="C50" s="17">
        <v>0.4</v>
      </c>
      <c r="D50" s="17">
        <v>4.0999999999999996</v>
      </c>
      <c r="E50" s="17">
        <v>4.5999999999999996</v>
      </c>
      <c r="F50" s="17">
        <v>1</v>
      </c>
      <c r="G50" s="17">
        <v>25.9</v>
      </c>
      <c r="H50" s="17">
        <v>3.1</v>
      </c>
      <c r="I50" s="21">
        <v>0.1</v>
      </c>
      <c r="J50" s="17">
        <v>1</v>
      </c>
      <c r="K50" s="17">
        <v>0.1</v>
      </c>
      <c r="L50" s="21">
        <v>7.5</v>
      </c>
      <c r="M50" s="17">
        <v>19</v>
      </c>
      <c r="N50" s="17">
        <v>2.4</v>
      </c>
      <c r="O50" s="17">
        <v>7.4</v>
      </c>
      <c r="P50" s="21">
        <v>82.2</v>
      </c>
      <c r="Q50" s="3">
        <f>SUM(Q4:Q49)</f>
        <v>103841</v>
      </c>
    </row>
    <row r="51" spans="1:20" ht="13.5" customHeight="1">
      <c r="A51" s="31" t="s">
        <v>73</v>
      </c>
      <c r="B51" s="32">
        <f>SUMPRODUCT(B4:B49,$R4:$R49)</f>
        <v>27.863372848874722</v>
      </c>
      <c r="C51" s="32">
        <f t="shared" ref="C51:P51" si="0">SUMPRODUCT(C4:C49,$R4:$R49)</f>
        <v>25.307811943259406</v>
      </c>
      <c r="D51" s="32">
        <f t="shared" si="0"/>
        <v>20.949576756772377</v>
      </c>
      <c r="E51" s="32">
        <f t="shared" si="0"/>
        <v>26.800849375487513</v>
      </c>
      <c r="F51" s="32">
        <f t="shared" si="0"/>
        <v>21.677661039473804</v>
      </c>
      <c r="G51" s="32">
        <f t="shared" si="0"/>
        <v>21.28902841844743</v>
      </c>
      <c r="H51" s="32">
        <f t="shared" si="0"/>
        <v>15.670910334068429</v>
      </c>
      <c r="I51" s="32">
        <f t="shared" si="0"/>
        <v>21.653089820013289</v>
      </c>
      <c r="J51" s="32">
        <f t="shared" si="0"/>
        <v>18.291291493725986</v>
      </c>
      <c r="K51" s="32">
        <f t="shared" si="0"/>
        <v>22.835883706821008</v>
      </c>
      <c r="L51" s="32">
        <f t="shared" si="0"/>
        <v>26.197359424504768</v>
      </c>
      <c r="M51" s="32">
        <f t="shared" si="0"/>
        <v>17.298220356121377</v>
      </c>
      <c r="N51" s="32">
        <f t="shared" si="0"/>
        <v>17.370561724174458</v>
      </c>
      <c r="O51" s="32">
        <f t="shared" si="0"/>
        <v>26.595501776754855</v>
      </c>
      <c r="P51" s="32">
        <f t="shared" si="0"/>
        <v>82.216282585876471</v>
      </c>
      <c r="Q51" s="3"/>
    </row>
    <row r="52" spans="1:20" ht="13.5" customHeight="1">
      <c r="A52" s="31" t="s">
        <v>74</v>
      </c>
      <c r="B52" s="32">
        <f>AVERAGE(B4:B49)</f>
        <v>23.5</v>
      </c>
      <c r="C52" s="32">
        <f t="shared" ref="C52:P52" si="1">AVERAGE(C4:C49)</f>
        <v>23.5</v>
      </c>
      <c r="D52" s="32">
        <f t="shared" si="1"/>
        <v>23.5</v>
      </c>
      <c r="E52" s="32">
        <f t="shared" si="1"/>
        <v>23.5</v>
      </c>
      <c r="F52" s="32">
        <f t="shared" si="1"/>
        <v>23.5</v>
      </c>
      <c r="G52" s="32">
        <f t="shared" si="1"/>
        <v>23.5</v>
      </c>
      <c r="H52" s="32">
        <f t="shared" si="1"/>
        <v>23.5</v>
      </c>
      <c r="I52" s="32">
        <f t="shared" si="1"/>
        <v>23.5</v>
      </c>
      <c r="J52" s="32">
        <f t="shared" si="1"/>
        <v>23.5</v>
      </c>
      <c r="K52" s="32">
        <f t="shared" si="1"/>
        <v>23.5</v>
      </c>
      <c r="L52" s="32">
        <f t="shared" si="1"/>
        <v>23.5</v>
      </c>
      <c r="M52" s="32">
        <f t="shared" si="1"/>
        <v>23.5</v>
      </c>
      <c r="N52" s="32">
        <f t="shared" si="1"/>
        <v>23.5</v>
      </c>
      <c r="O52" s="32">
        <f t="shared" si="1"/>
        <v>23.5</v>
      </c>
      <c r="P52" s="32">
        <f t="shared" si="1"/>
        <v>79.723913043478262</v>
      </c>
      <c r="Q52" s="3"/>
    </row>
    <row r="53" spans="1:20" ht="13.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"/>
    </row>
    <row r="54" spans="1:20">
      <c r="A54" s="13" t="s">
        <v>62</v>
      </c>
      <c r="B54" s="12"/>
      <c r="C54" s="12"/>
      <c r="D54" s="1"/>
      <c r="E54" s="1"/>
      <c r="F54" s="1"/>
      <c r="G54" s="1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A55" s="13" t="s">
        <v>63</v>
      </c>
      <c r="B55" s="12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A56" s="13" t="s">
        <v>64</v>
      </c>
      <c r="B56" s="12"/>
      <c r="C56" s="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A57" s="13" t="s">
        <v>65</v>
      </c>
      <c r="B57" s="12"/>
      <c r="C57" s="1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</sheetData>
  <phoneticPr fontId="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F2" sqref="F2"/>
    </sheetView>
  </sheetViews>
  <sheetFormatPr defaultRowHeight="13.5"/>
  <cols>
    <col min="4" max="4" width="16.75" customWidth="1"/>
  </cols>
  <sheetData>
    <row r="1" spans="1:6">
      <c r="A1" t="s">
        <v>106</v>
      </c>
      <c r="B1" t="s">
        <v>107</v>
      </c>
      <c r="C1" t="s">
        <v>109</v>
      </c>
      <c r="D1" t="s">
        <v>108</v>
      </c>
      <c r="E1" t="s">
        <v>110</v>
      </c>
      <c r="F1" t="s">
        <v>111</v>
      </c>
    </row>
    <row r="2" spans="1:6">
      <c r="A2">
        <v>22</v>
      </c>
      <c r="B2">
        <v>1</v>
      </c>
      <c r="C2">
        <f>RANK(A2,$A$2:$A$9)</f>
        <v>1</v>
      </c>
      <c r="D2">
        <v>1</v>
      </c>
      <c r="E2">
        <f>(COUNT($A$2:$A$9)+1-RANK(A2,$A$2:$A$9,0)-RANK(A2,$A$2:$A$9,1))/2</f>
        <v>0</v>
      </c>
      <c r="F2">
        <f>C2+E2</f>
        <v>1</v>
      </c>
    </row>
    <row r="3" spans="1:6">
      <c r="A3">
        <v>20</v>
      </c>
      <c r="B3">
        <v>2</v>
      </c>
      <c r="C3">
        <f t="shared" ref="C3:C9" si="0">RANK(A3,$A$2:$A$9)</f>
        <v>2</v>
      </c>
      <c r="D3">
        <f>(2+3)/2</f>
        <v>2.5</v>
      </c>
      <c r="E3">
        <f t="shared" ref="E3:E9" si="1">(COUNT($A$2:$A$9)+1-RANK(A3,$A$2:$A$9,0)-RANK(A3,$A$2:$A$9,1))/2</f>
        <v>0.5</v>
      </c>
      <c r="F3">
        <f t="shared" ref="F3:F9" si="2">C3+E3</f>
        <v>2.5</v>
      </c>
    </row>
    <row r="4" spans="1:6">
      <c r="A4">
        <v>20</v>
      </c>
      <c r="B4">
        <v>2</v>
      </c>
      <c r="C4">
        <f t="shared" si="0"/>
        <v>2</v>
      </c>
      <c r="D4">
        <f>(2+3)/2</f>
        <v>2.5</v>
      </c>
      <c r="E4">
        <f t="shared" si="1"/>
        <v>0.5</v>
      </c>
      <c r="F4">
        <f t="shared" si="2"/>
        <v>2.5</v>
      </c>
    </row>
    <row r="5" spans="1:6">
      <c r="A5">
        <v>18</v>
      </c>
      <c r="B5">
        <v>4</v>
      </c>
      <c r="C5">
        <f t="shared" si="0"/>
        <v>4</v>
      </c>
      <c r="D5">
        <f>(4+5)/2</f>
        <v>4.5</v>
      </c>
      <c r="E5">
        <f t="shared" si="1"/>
        <v>0.5</v>
      </c>
      <c r="F5">
        <f t="shared" si="2"/>
        <v>4.5</v>
      </c>
    </row>
    <row r="6" spans="1:6">
      <c r="A6">
        <v>18</v>
      </c>
      <c r="B6">
        <v>4</v>
      </c>
      <c r="C6">
        <f t="shared" si="0"/>
        <v>4</v>
      </c>
      <c r="D6">
        <f>(4+5)/2</f>
        <v>4.5</v>
      </c>
      <c r="E6">
        <f t="shared" si="1"/>
        <v>0.5</v>
      </c>
      <c r="F6">
        <f t="shared" si="2"/>
        <v>4.5</v>
      </c>
    </row>
    <row r="7" spans="1:6">
      <c r="A7">
        <v>17</v>
      </c>
      <c r="B7">
        <v>6</v>
      </c>
      <c r="C7">
        <f t="shared" si="0"/>
        <v>6</v>
      </c>
      <c r="D7">
        <v>6</v>
      </c>
      <c r="E7">
        <f t="shared" si="1"/>
        <v>0</v>
      </c>
      <c r="F7">
        <f t="shared" si="2"/>
        <v>6</v>
      </c>
    </row>
    <row r="8" spans="1:6">
      <c r="A8">
        <v>13</v>
      </c>
      <c r="B8">
        <v>7</v>
      </c>
      <c r="C8">
        <f t="shared" si="0"/>
        <v>7</v>
      </c>
      <c r="D8">
        <f>(7+8)/2</f>
        <v>7.5</v>
      </c>
      <c r="E8">
        <f t="shared" si="1"/>
        <v>0.5</v>
      </c>
      <c r="F8">
        <f t="shared" si="2"/>
        <v>7.5</v>
      </c>
    </row>
    <row r="9" spans="1:6">
      <c r="A9">
        <v>13</v>
      </c>
      <c r="B9">
        <v>7</v>
      </c>
      <c r="C9">
        <f t="shared" si="0"/>
        <v>7</v>
      </c>
      <c r="D9">
        <f>(7+8)/2</f>
        <v>7.5</v>
      </c>
      <c r="E9">
        <f t="shared" si="1"/>
        <v>0.5</v>
      </c>
      <c r="F9">
        <f t="shared" si="2"/>
        <v>7.5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D19" sqref="D19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0.55224676036348874</v>
      </c>
    </row>
    <row r="5" spans="1:9">
      <c r="A5" s="25" t="s">
        <v>82</v>
      </c>
      <c r="B5" s="25">
        <v>0.30497648433196861</v>
      </c>
    </row>
    <row r="6" spans="1:9">
      <c r="A6" s="25" t="s">
        <v>83</v>
      </c>
      <c r="B6" s="25">
        <v>0.27264980918461834</v>
      </c>
    </row>
    <row r="7" spans="1:9">
      <c r="A7" s="25" t="s">
        <v>84</v>
      </c>
      <c r="B7" s="25">
        <v>1.7845090805633841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2</v>
      </c>
      <c r="C12" s="25">
        <v>60.085936549198635</v>
      </c>
      <c r="D12" s="25">
        <v>30.042968274599318</v>
      </c>
      <c r="E12" s="25">
        <v>9.4342051244625598</v>
      </c>
      <c r="F12" s="25">
        <v>4.0085677354332488E-4</v>
      </c>
    </row>
    <row r="13" spans="1:9">
      <c r="A13" s="25" t="s">
        <v>88</v>
      </c>
      <c r="B13" s="25">
        <v>43</v>
      </c>
      <c r="C13" s="25">
        <v>136.93232432036649</v>
      </c>
      <c r="D13" s="25">
        <v>3.1844726586131742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197.01826086956513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-8.7301803800037838</v>
      </c>
      <c r="C17" s="25">
        <v>12.693600550000735</v>
      </c>
      <c r="D17" s="25">
        <v>-0.68776233706229861</v>
      </c>
      <c r="E17" s="25">
        <v>0.49529585812146126</v>
      </c>
      <c r="F17" s="25">
        <v>-34.329265589304292</v>
      </c>
      <c r="G17" s="25">
        <v>16.868904829296724</v>
      </c>
      <c r="H17" s="25">
        <v>-42.94072961430777</v>
      </c>
      <c r="I17" s="25">
        <v>25.480368854300206</v>
      </c>
    </row>
    <row r="18" spans="1:9">
      <c r="A18" s="25" t="s">
        <v>75</v>
      </c>
      <c r="B18" s="25">
        <v>0.55725985010482282</v>
      </c>
      <c r="C18" s="25">
        <v>0.20583740307095127</v>
      </c>
      <c r="D18" s="25">
        <v>2.7072817757652028</v>
      </c>
      <c r="E18" s="25">
        <v>9.6927073850916982E-3</v>
      </c>
      <c r="F18" s="25">
        <v>0.14214916502232189</v>
      </c>
      <c r="G18" s="25">
        <v>0.97237053518732375</v>
      </c>
      <c r="H18" s="25">
        <v>2.5070371198856467E-3</v>
      </c>
      <c r="I18" s="25">
        <v>1.11201266308976</v>
      </c>
    </row>
    <row r="19" spans="1:9" ht="14.25" thickBot="1">
      <c r="A19" s="26" t="s">
        <v>77</v>
      </c>
      <c r="B19" s="26">
        <v>-3.6531589421883837E-2</v>
      </c>
      <c r="C19" s="26">
        <v>0.1320324498308966</v>
      </c>
      <c r="D19" s="26">
        <v>-0.27668644692022648</v>
      </c>
      <c r="E19" s="26">
        <v>0.78334655677395826</v>
      </c>
      <c r="F19" s="26">
        <v>-0.30280040104079214</v>
      </c>
      <c r="G19" s="26">
        <v>0.22973722219702447</v>
      </c>
      <c r="H19" s="26">
        <v>-0.39237251947741469</v>
      </c>
      <c r="I19" s="26">
        <v>0.31930934063364702</v>
      </c>
    </row>
    <row r="23" spans="1:9">
      <c r="A23" t="s">
        <v>102</v>
      </c>
    </row>
    <row r="24" spans="1:9" ht="14.25" thickBot="1"/>
    <row r="25" spans="1:9">
      <c r="A25" s="27" t="s">
        <v>103</v>
      </c>
      <c r="B25" s="27" t="s">
        <v>104</v>
      </c>
      <c r="C25" s="27" t="s">
        <v>88</v>
      </c>
    </row>
    <row r="26" spans="1:9">
      <c r="A26" s="25">
        <v>1</v>
      </c>
      <c r="B26" s="25">
        <v>10.1039765606812</v>
      </c>
      <c r="C26" s="25">
        <v>-4.9039765606812002</v>
      </c>
    </row>
    <row r="27" spans="1:9">
      <c r="A27" s="25">
        <v>2</v>
      </c>
      <c r="B27" s="25">
        <v>8.8782653550936601</v>
      </c>
      <c r="C27" s="25">
        <v>-2.1782653550936599</v>
      </c>
    </row>
    <row r="28" spans="1:9">
      <c r="A28" s="25">
        <v>3</v>
      </c>
      <c r="B28" s="25">
        <v>8.2384720770405089</v>
      </c>
      <c r="C28" s="25">
        <v>-1.0384720770405087</v>
      </c>
    </row>
    <row r="29" spans="1:9">
      <c r="A29" s="25">
        <v>4</v>
      </c>
      <c r="B29" s="25">
        <v>7.4492252770284821</v>
      </c>
      <c r="C29" s="25">
        <v>0.15077472297151751</v>
      </c>
    </row>
    <row r="30" spans="1:9">
      <c r="A30" s="25">
        <v>5</v>
      </c>
      <c r="B30" s="25">
        <v>8.285256304670007</v>
      </c>
      <c r="C30" s="25">
        <v>1.4147436953299923</v>
      </c>
    </row>
    <row r="31" spans="1:9">
      <c r="A31" s="25">
        <v>6</v>
      </c>
      <c r="B31" s="25">
        <v>7.451973163507561</v>
      </c>
      <c r="C31" s="25">
        <v>1.2480268364924383</v>
      </c>
    </row>
    <row r="32" spans="1:9">
      <c r="A32" s="25">
        <v>7</v>
      </c>
      <c r="B32" s="25">
        <v>7.1750437778666134</v>
      </c>
      <c r="C32" s="25">
        <v>1.1249562221333873</v>
      </c>
    </row>
    <row r="33" spans="1:3">
      <c r="A33" s="25">
        <v>8</v>
      </c>
      <c r="B33" s="25">
        <v>6.3909083074174076</v>
      </c>
      <c r="C33" s="25">
        <v>-0.39090830741740756</v>
      </c>
    </row>
    <row r="34" spans="1:3">
      <c r="A34" s="25">
        <v>9</v>
      </c>
      <c r="B34" s="25">
        <v>6.5362610890209893</v>
      </c>
      <c r="C34" s="25">
        <v>-0.53626108902098935</v>
      </c>
    </row>
    <row r="35" spans="1:3">
      <c r="A35" s="25">
        <v>10</v>
      </c>
      <c r="B35" s="25">
        <v>6.4690888935882018</v>
      </c>
      <c r="C35" s="25">
        <v>-0.76908889358820165</v>
      </c>
    </row>
    <row r="36" spans="1:3">
      <c r="A36" s="25">
        <v>11</v>
      </c>
      <c r="B36" s="25">
        <v>6.1501270888605273</v>
      </c>
      <c r="C36" s="25">
        <v>-1.3501270888605275</v>
      </c>
    </row>
    <row r="37" spans="1:3">
      <c r="A37" s="25">
        <v>12</v>
      </c>
      <c r="B37" s="25">
        <v>7.3125761636067352</v>
      </c>
      <c r="C37" s="25">
        <v>7.2874238363932644</v>
      </c>
    </row>
    <row r="38" spans="1:3">
      <c r="A38" s="25">
        <v>13</v>
      </c>
      <c r="B38" s="25">
        <v>6.6461316933033965</v>
      </c>
      <c r="C38" s="25">
        <v>1.5538683066966028</v>
      </c>
    </row>
    <row r="39" spans="1:3">
      <c r="A39" s="25">
        <v>14</v>
      </c>
      <c r="B39" s="25">
        <v>5.9921617477575655</v>
      </c>
      <c r="C39" s="25">
        <v>-1.0921617477575651</v>
      </c>
    </row>
    <row r="40" spans="1:3">
      <c r="A40" s="25">
        <v>15</v>
      </c>
      <c r="B40" s="25">
        <v>6.0549967665978128</v>
      </c>
      <c r="C40" s="25">
        <v>0.64500323340218735</v>
      </c>
    </row>
    <row r="41" spans="1:3">
      <c r="A41" s="25">
        <v>16</v>
      </c>
      <c r="B41" s="25">
        <v>5.9220661560413346</v>
      </c>
      <c r="C41" s="25">
        <v>-1.8220661560413349</v>
      </c>
    </row>
    <row r="42" spans="1:3">
      <c r="A42" s="25">
        <v>17</v>
      </c>
      <c r="B42" s="25">
        <v>6.0818972754956855</v>
      </c>
      <c r="C42" s="25">
        <v>-0.38189727549568531</v>
      </c>
    </row>
    <row r="43" spans="1:3">
      <c r="A43" s="25">
        <v>18</v>
      </c>
      <c r="B43" s="25">
        <v>6.7060831611058909</v>
      </c>
      <c r="C43" s="25">
        <v>1.5939168388941098</v>
      </c>
    </row>
    <row r="44" spans="1:3">
      <c r="A44" s="25">
        <v>19</v>
      </c>
      <c r="B44" s="25">
        <v>6.6714172885842533</v>
      </c>
      <c r="C44" s="25">
        <v>1.528582711415746</v>
      </c>
    </row>
    <row r="45" spans="1:3">
      <c r="A45" s="25">
        <v>20</v>
      </c>
      <c r="B45" s="25">
        <v>6.3911250580149757</v>
      </c>
      <c r="C45" s="25">
        <v>1.0088749419850247</v>
      </c>
    </row>
    <row r="46" spans="1:3">
      <c r="A46" s="25">
        <v>21</v>
      </c>
      <c r="B46" s="25">
        <v>5.9972468734106501</v>
      </c>
      <c r="C46" s="25">
        <v>0.10275312658934954</v>
      </c>
    </row>
    <row r="47" spans="1:3">
      <c r="A47" s="25">
        <v>22</v>
      </c>
      <c r="B47" s="25">
        <v>5.7057322257215226</v>
      </c>
      <c r="C47" s="25">
        <v>-0.20573222572152261</v>
      </c>
    </row>
    <row r="48" spans="1:3">
      <c r="A48" s="25">
        <v>23</v>
      </c>
      <c r="B48" s="25">
        <v>5.8729114897952508</v>
      </c>
      <c r="C48" s="25">
        <v>-1.572911489795251</v>
      </c>
    </row>
    <row r="49" spans="1:3">
      <c r="A49" s="25">
        <v>24</v>
      </c>
      <c r="B49" s="25">
        <v>5.6367361197024257</v>
      </c>
      <c r="C49" s="25">
        <v>-0.43673611970242554</v>
      </c>
    </row>
    <row r="50" spans="1:3">
      <c r="A50" s="25">
        <v>25</v>
      </c>
      <c r="B50" s="25">
        <v>5.812943772835566</v>
      </c>
      <c r="C50" s="25">
        <v>-1.2943772835566136E-2</v>
      </c>
    </row>
    <row r="51" spans="1:3">
      <c r="A51" s="25">
        <v>26</v>
      </c>
      <c r="B51" s="25">
        <v>5.8264567367001545</v>
      </c>
      <c r="C51" s="25">
        <v>0.37354326329984566</v>
      </c>
    </row>
    <row r="52" spans="1:3">
      <c r="A52" s="25">
        <v>27</v>
      </c>
      <c r="B52" s="25">
        <v>5.6483516726626979</v>
      </c>
      <c r="C52" s="25">
        <v>-0.74835167266269753</v>
      </c>
    </row>
    <row r="53" spans="1:3">
      <c r="A53" s="25">
        <v>28</v>
      </c>
      <c r="B53" s="25">
        <v>5.6634257893725453</v>
      </c>
      <c r="C53" s="25">
        <v>-0.26342578937254491</v>
      </c>
    </row>
    <row r="54" spans="1:3">
      <c r="A54" s="25">
        <v>29</v>
      </c>
      <c r="B54" s="25">
        <v>5.6363770545562266</v>
      </c>
      <c r="C54" s="25">
        <v>-0.13637705455622662</v>
      </c>
    </row>
    <row r="55" spans="1:3">
      <c r="A55" s="25">
        <v>30</v>
      </c>
      <c r="B55" s="25">
        <v>5.4047303641467641</v>
      </c>
      <c r="C55" s="25">
        <v>1.5952696358532359</v>
      </c>
    </row>
    <row r="56" spans="1:3">
      <c r="A56" s="25">
        <v>31</v>
      </c>
      <c r="B56" s="25">
        <v>6.1507848186239684</v>
      </c>
      <c r="C56" s="25">
        <v>1.1492151813760314</v>
      </c>
    </row>
    <row r="57" spans="1:3">
      <c r="A57" s="25">
        <v>32</v>
      </c>
      <c r="B57" s="25">
        <v>6.1765603272452054</v>
      </c>
      <c r="C57" s="25">
        <v>2.1234396727547953</v>
      </c>
    </row>
    <row r="58" spans="1:3">
      <c r="A58" s="25">
        <v>33</v>
      </c>
      <c r="B58" s="25">
        <v>5.6925872496788248</v>
      </c>
      <c r="C58" s="25">
        <v>-0.29258724967882443</v>
      </c>
    </row>
    <row r="59" spans="1:3">
      <c r="A59" s="25">
        <v>34</v>
      </c>
      <c r="B59" s="25">
        <v>5.5986809638358315</v>
      </c>
      <c r="C59" s="25">
        <v>1.3190361641681747E-3</v>
      </c>
    </row>
    <row r="60" spans="1:3">
      <c r="A60" s="25">
        <v>35</v>
      </c>
      <c r="B60" s="25">
        <v>5.5175459570317713</v>
      </c>
      <c r="C60" s="25">
        <v>-1.7545957031771309E-2</v>
      </c>
    </row>
    <row r="61" spans="1:3">
      <c r="A61" s="25">
        <v>36</v>
      </c>
      <c r="B61" s="25">
        <v>5.3376361552302196</v>
      </c>
      <c r="C61" s="25">
        <v>-3.7636155230219792E-2</v>
      </c>
    </row>
    <row r="62" spans="1:3">
      <c r="A62" s="25">
        <v>37</v>
      </c>
      <c r="B62" s="25">
        <v>5.5093858434102172</v>
      </c>
      <c r="C62" s="25">
        <v>-0.10938584341021684</v>
      </c>
    </row>
    <row r="63" spans="1:3">
      <c r="A63" s="25">
        <v>38</v>
      </c>
      <c r="B63" s="25">
        <v>5.2782883048628157</v>
      </c>
      <c r="C63" s="25">
        <v>0.12171169513718461</v>
      </c>
    </row>
    <row r="64" spans="1:3">
      <c r="A64" s="25">
        <v>39</v>
      </c>
      <c r="B64" s="25">
        <v>5.0931932082375644</v>
      </c>
      <c r="C64" s="25">
        <v>1.5068067917624353</v>
      </c>
    </row>
    <row r="65" spans="1:3">
      <c r="A65" s="25">
        <v>40</v>
      </c>
      <c r="B65" s="25">
        <v>5.2331432914588989</v>
      </c>
      <c r="C65" s="25">
        <v>-0.63314329145889925</v>
      </c>
    </row>
    <row r="66" spans="1:3">
      <c r="A66" s="25">
        <v>41</v>
      </c>
      <c r="B66" s="25">
        <v>5.0383338230373322</v>
      </c>
      <c r="C66" s="25">
        <v>1.4616661769626678</v>
      </c>
    </row>
    <row r="67" spans="1:3">
      <c r="A67" s="25">
        <v>42</v>
      </c>
      <c r="B67" s="25">
        <v>4.7727089619728478</v>
      </c>
      <c r="C67" s="25">
        <v>-0.17270896197284813</v>
      </c>
    </row>
    <row r="68" spans="1:3">
      <c r="A68" s="25">
        <v>43</v>
      </c>
      <c r="B68" s="25">
        <v>4.7660733570624796</v>
      </c>
      <c r="C68" s="25">
        <v>-1.8660733570624797</v>
      </c>
    </row>
    <row r="69" spans="1:3">
      <c r="A69" s="25">
        <v>44</v>
      </c>
      <c r="B69" s="25">
        <v>4.9841134890289132</v>
      </c>
      <c r="C69" s="25">
        <v>-8.4113489028912802E-2</v>
      </c>
    </row>
    <row r="70" spans="1:3">
      <c r="A70" s="25">
        <v>45</v>
      </c>
      <c r="B70" s="25">
        <v>4.2514665389765307</v>
      </c>
      <c r="C70" s="25">
        <v>-2.0514665389765305</v>
      </c>
    </row>
    <row r="71" spans="1:3" ht="14.25" thickBot="1">
      <c r="A71" s="26">
        <v>46</v>
      </c>
      <c r="B71" s="26">
        <v>4.087532406120129</v>
      </c>
      <c r="C71" s="26">
        <v>-2.8875324061201288</v>
      </c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H10" sqref="H10"/>
    </sheetView>
  </sheetViews>
  <sheetFormatPr defaultRowHeight="13.5"/>
  <sheetData>
    <row r="1" spans="1:15">
      <c r="A1" s="27"/>
      <c r="B1" s="27" t="s">
        <v>46</v>
      </c>
      <c r="C1" s="27" t="s">
        <v>47</v>
      </c>
      <c r="D1" s="27" t="s">
        <v>48</v>
      </c>
      <c r="E1" s="27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7" t="s">
        <v>54</v>
      </c>
      <c r="K1" s="27" t="s">
        <v>55</v>
      </c>
      <c r="L1" s="27" t="s">
        <v>56</v>
      </c>
      <c r="M1" s="27" t="s">
        <v>57</v>
      </c>
      <c r="N1" s="27" t="s">
        <v>58</v>
      </c>
      <c r="O1" s="27" t="s">
        <v>59</v>
      </c>
    </row>
    <row r="2" spans="1:15">
      <c r="A2" s="25" t="s">
        <v>46</v>
      </c>
      <c r="B2" s="25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>
      <c r="A3" s="25" t="s">
        <v>47</v>
      </c>
      <c r="B3" s="25">
        <v>0.57849923459656405</v>
      </c>
      <c r="C3" s="25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>
      <c r="A4" s="25" t="s">
        <v>48</v>
      </c>
      <c r="B4" s="25">
        <v>0.39838213373916515</v>
      </c>
      <c r="C4" s="25">
        <v>0.56034094706182036</v>
      </c>
      <c r="D4" s="25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 t="s">
        <v>49</v>
      </c>
      <c r="B5" s="25">
        <v>-0.54786488403294864</v>
      </c>
      <c r="C5" s="25">
        <v>-0.2543756093601966</v>
      </c>
      <c r="D5" s="25">
        <v>-0.48207679119103491</v>
      </c>
      <c r="E5" s="25">
        <v>1</v>
      </c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 t="s">
        <v>50</v>
      </c>
      <c r="B6" s="25">
        <v>5.248842421631731E-2</v>
      </c>
      <c r="C6" s="25">
        <v>-2.1300793433224951E-17</v>
      </c>
      <c r="D6" s="25">
        <v>-0.26184581996254025</v>
      </c>
      <c r="E6" s="25">
        <v>-7.1312700264336421E-2</v>
      </c>
      <c r="F6" s="25">
        <v>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5" t="s">
        <v>51</v>
      </c>
      <c r="B7" s="25">
        <v>0.44121694616743767</v>
      </c>
      <c r="C7" s="25">
        <v>0.35101574744099889</v>
      </c>
      <c r="D7" s="25">
        <v>0.27728103711103053</v>
      </c>
      <c r="E7" s="25">
        <v>-0.2316272647027712</v>
      </c>
      <c r="F7" s="25">
        <v>0.13184561585365279</v>
      </c>
      <c r="G7" s="25">
        <v>1</v>
      </c>
      <c r="H7" s="25"/>
      <c r="I7" s="25"/>
      <c r="J7" s="25"/>
      <c r="K7" s="25"/>
      <c r="L7" s="25"/>
      <c r="M7" s="25"/>
      <c r="N7" s="25"/>
      <c r="O7" s="25"/>
    </row>
    <row r="8" spans="1:15">
      <c r="A8" s="25" t="s">
        <v>52</v>
      </c>
      <c r="B8" s="25">
        <v>3.7810788685507891E-2</v>
      </c>
      <c r="C8" s="25">
        <v>7.8668049480805108E-2</v>
      </c>
      <c r="D8" s="25">
        <v>0.32833023272517281</v>
      </c>
      <c r="E8" s="25">
        <v>-0.18851327079527849</v>
      </c>
      <c r="F8" s="25">
        <v>5.5652626989850164E-2</v>
      </c>
      <c r="G8" s="25">
        <v>0.48525406911896918</v>
      </c>
      <c r="H8" s="25">
        <v>1</v>
      </c>
      <c r="I8" s="25"/>
      <c r="J8" s="25"/>
      <c r="K8" s="25"/>
      <c r="L8" s="25"/>
      <c r="M8" s="25"/>
      <c r="N8" s="25"/>
      <c r="O8" s="25"/>
    </row>
    <row r="9" spans="1:15">
      <c r="A9" s="25" t="s">
        <v>53</v>
      </c>
      <c r="B9" s="25">
        <v>0.15355929408312455</v>
      </c>
      <c r="C9" s="25">
        <v>0.20078723243311752</v>
      </c>
      <c r="D9" s="25">
        <v>5.8341483994153759E-2</v>
      </c>
      <c r="E9" s="25">
        <v>-0.10135982619035326</v>
      </c>
      <c r="F9" s="25">
        <v>0.3059022430270506</v>
      </c>
      <c r="G9" s="25">
        <v>0.14228071050889188</v>
      </c>
      <c r="H9" s="25">
        <v>0.37190102784479023</v>
      </c>
      <c r="I9" s="25">
        <v>1</v>
      </c>
      <c r="J9" s="25"/>
      <c r="K9" s="25"/>
      <c r="L9" s="25"/>
      <c r="M9" s="25"/>
      <c r="N9" s="25"/>
      <c r="O9" s="25"/>
    </row>
    <row r="10" spans="1:15">
      <c r="A10" s="25" t="s">
        <v>54</v>
      </c>
      <c r="B10" s="25">
        <v>0.43206157979591187</v>
      </c>
      <c r="C10" s="25">
        <v>0.41124976100762872</v>
      </c>
      <c r="D10" s="25">
        <v>0.79816846983424861</v>
      </c>
      <c r="E10" s="25">
        <v>-0.51442515080769502</v>
      </c>
      <c r="F10" s="25">
        <v>-8.6587194471828166E-2</v>
      </c>
      <c r="G10" s="25">
        <v>0.5750474500611249</v>
      </c>
      <c r="H10" s="25">
        <v>0.62586305481146687</v>
      </c>
      <c r="I10" s="25">
        <v>8.7094644742728294E-2</v>
      </c>
      <c r="J10" s="25">
        <v>1</v>
      </c>
      <c r="K10" s="25"/>
      <c r="L10" s="25"/>
      <c r="M10" s="25"/>
      <c r="N10" s="25"/>
      <c r="O10" s="25"/>
    </row>
    <row r="11" spans="1:15">
      <c r="A11" s="25" t="s">
        <v>55</v>
      </c>
      <c r="B11" s="25">
        <v>0.21141405471267086</v>
      </c>
      <c r="C11" s="25">
        <v>0.25863888996813644</v>
      </c>
      <c r="D11" s="25">
        <v>-0.12204020965667278</v>
      </c>
      <c r="E11" s="25">
        <v>2.3380315898233528E-2</v>
      </c>
      <c r="F11" s="25">
        <v>0.2417824686170606</v>
      </c>
      <c r="G11" s="25">
        <v>0.46856937238638369</v>
      </c>
      <c r="H11" s="25">
        <v>-8.0409000330608646E-2</v>
      </c>
      <c r="I11" s="25">
        <v>-0.11665746336264828</v>
      </c>
      <c r="J11" s="25">
        <v>-3.9648260603668863E-2</v>
      </c>
      <c r="K11" s="25">
        <v>1</v>
      </c>
      <c r="L11" s="25"/>
      <c r="M11" s="25"/>
      <c r="N11" s="25"/>
      <c r="O11" s="25"/>
    </row>
    <row r="12" spans="1:15">
      <c r="A12" s="25" t="s">
        <v>56</v>
      </c>
      <c r="B12" s="25">
        <v>-9.8749486087483032E-2</v>
      </c>
      <c r="C12" s="25">
        <v>4.7155517472620414E-3</v>
      </c>
      <c r="D12" s="25">
        <v>-0.28990995942216974</v>
      </c>
      <c r="E12" s="25">
        <v>0.42400880281843323</v>
      </c>
      <c r="F12" s="25">
        <v>-4.3503538207932416E-2</v>
      </c>
      <c r="G12" s="25">
        <v>0.26477721232118689</v>
      </c>
      <c r="H12" s="25">
        <v>-0.27449425009177941</v>
      </c>
      <c r="I12" s="25">
        <v>-7.5569380209649387E-2</v>
      </c>
      <c r="J12" s="25">
        <v>-0.33986661365798493</v>
      </c>
      <c r="K12" s="25">
        <v>0.50207477843771808</v>
      </c>
      <c r="L12" s="25">
        <v>1</v>
      </c>
      <c r="M12" s="25"/>
      <c r="N12" s="25"/>
      <c r="O12" s="25"/>
    </row>
    <row r="13" spans="1:15">
      <c r="A13" s="25" t="s">
        <v>57</v>
      </c>
      <c r="B13" s="25">
        <v>0.36961303157399927</v>
      </c>
      <c r="C13" s="25">
        <v>0.28760944213402517</v>
      </c>
      <c r="D13" s="25">
        <v>0.45426002011984201</v>
      </c>
      <c r="E13" s="25">
        <v>-0.44318864626534854</v>
      </c>
      <c r="F13" s="25">
        <v>0.1109409740295603</v>
      </c>
      <c r="G13" s="25">
        <v>0.6614685372610446</v>
      </c>
      <c r="H13" s="25">
        <v>0.31071083055141313</v>
      </c>
      <c r="I13" s="25">
        <v>-5.6010060646287357E-2</v>
      </c>
      <c r="J13" s="25">
        <v>0.6452449529416926</v>
      </c>
      <c r="K13" s="25">
        <v>0.2853763514282881</v>
      </c>
      <c r="L13" s="25">
        <v>0.10587940307753983</v>
      </c>
      <c r="M13" s="25">
        <v>1</v>
      </c>
      <c r="N13" s="25"/>
      <c r="O13" s="25"/>
    </row>
    <row r="14" spans="1:15">
      <c r="A14" s="25" t="s">
        <v>58</v>
      </c>
      <c r="B14" s="25">
        <v>0.33788811781292122</v>
      </c>
      <c r="C14" s="25">
        <v>9.830024259207959E-2</v>
      </c>
      <c r="D14" s="25">
        <v>0.27304511849733115</v>
      </c>
      <c r="E14" s="25">
        <v>-0.55594423001115445</v>
      </c>
      <c r="F14" s="25">
        <v>0.21587821696591308</v>
      </c>
      <c r="G14" s="25">
        <v>0.5709802885520151</v>
      </c>
      <c r="H14" s="25">
        <v>0.35389250929907057</v>
      </c>
      <c r="I14" s="25">
        <v>-6.3796624808499833E-2</v>
      </c>
      <c r="J14" s="25">
        <v>0.53149213418270602</v>
      </c>
      <c r="K14" s="25">
        <v>0.12944849203991118</v>
      </c>
      <c r="L14" s="25">
        <v>-4.6437331299116737E-2</v>
      </c>
      <c r="M14" s="25">
        <v>0.75489819075845566</v>
      </c>
      <c r="N14" s="25">
        <v>1</v>
      </c>
      <c r="O14" s="25"/>
    </row>
    <row r="15" spans="1:15" ht="14.25" thickBot="1">
      <c r="A15" s="26" t="s">
        <v>59</v>
      </c>
      <c r="B15" s="26">
        <v>-0.38545167870572278</v>
      </c>
      <c r="C15" s="26">
        <v>9.4624006748965608E-2</v>
      </c>
      <c r="D15" s="26">
        <v>-0.17261771929657385</v>
      </c>
      <c r="E15" s="26">
        <v>0.70102943057803502</v>
      </c>
      <c r="F15" s="26">
        <v>-0.13112636083290746</v>
      </c>
      <c r="G15" s="26">
        <v>-9.4229626781374157E-2</v>
      </c>
      <c r="H15" s="26">
        <v>-0.2744747311908618</v>
      </c>
      <c r="I15" s="26">
        <v>-4.3547527560850001E-2</v>
      </c>
      <c r="J15" s="26">
        <v>-0.38113549873061497</v>
      </c>
      <c r="K15" s="26">
        <v>0.25449267482884569</v>
      </c>
      <c r="L15" s="26">
        <v>0.65157329936158492</v>
      </c>
      <c r="M15" s="26">
        <v>-0.12956705765539234</v>
      </c>
      <c r="N15" s="26">
        <v>-0.39218073225586958</v>
      </c>
      <c r="O15" s="26">
        <v>1</v>
      </c>
    </row>
  </sheetData>
  <phoneticPr fontId="6"/>
  <conditionalFormatting sqref="B2:O15">
    <cfRule type="cellIs" dxfId="2" priority="1" operator="greaterThan">
      <formula>0.7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topLeftCell="A13" workbookViewId="0">
      <selection activeCell="C42" sqref="C42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0.62586305481146676</v>
      </c>
    </row>
    <row r="5" spans="1:9">
      <c r="A5" s="25" t="s">
        <v>82</v>
      </c>
      <c r="B5" s="25">
        <v>0.39170456337794107</v>
      </c>
    </row>
    <row r="6" spans="1:9">
      <c r="A6" s="25" t="s">
        <v>83</v>
      </c>
      <c r="B6" s="25">
        <v>0.37787966709107612</v>
      </c>
    </row>
    <row r="7" spans="1:9">
      <c r="A7" s="25" t="s">
        <v>84</v>
      </c>
      <c r="B7" s="25">
        <v>1.0761307841198606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1</v>
      </c>
      <c r="C12" s="25">
        <v>32.811558517182995</v>
      </c>
      <c r="D12" s="25">
        <v>32.811558517182995</v>
      </c>
      <c r="E12" s="25">
        <v>28.333273194251682</v>
      </c>
      <c r="F12" s="25">
        <v>3.2972578232492168E-6</v>
      </c>
    </row>
    <row r="13" spans="1:9">
      <c r="A13" s="25" t="s">
        <v>88</v>
      </c>
      <c r="B13" s="25">
        <v>44</v>
      </c>
      <c r="C13" s="25">
        <v>50.954528439338752</v>
      </c>
      <c r="D13" s="25">
        <v>1.1580574645304262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83.766086956521747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1.1739983188568281E-2</v>
      </c>
      <c r="C17" s="25">
        <v>0.47282604612768492</v>
      </c>
      <c r="D17" s="25">
        <v>2.4829391876178376E-2</v>
      </c>
      <c r="E17" s="25">
        <v>0.9803033150383621</v>
      </c>
      <c r="F17" s="25">
        <v>-0.94117828544311322</v>
      </c>
      <c r="G17" s="25">
        <v>0.96465825182024978</v>
      </c>
      <c r="H17" s="25">
        <v>-1.2612393009954621</v>
      </c>
      <c r="I17" s="25">
        <v>1.2847192673725987</v>
      </c>
    </row>
    <row r="18" spans="1:9" ht="14.25" thickBot="1">
      <c r="A18" s="26" t="s">
        <v>54</v>
      </c>
      <c r="B18" s="26">
        <v>2.9082656206220223</v>
      </c>
      <c r="C18" s="26">
        <v>0.54636855281758601</v>
      </c>
      <c r="D18" s="26">
        <v>5.3229008251377055</v>
      </c>
      <c r="E18" s="26">
        <v>3.2972578232492417E-6</v>
      </c>
      <c r="F18" s="26">
        <v>1.8071321706996519</v>
      </c>
      <c r="G18" s="26">
        <v>4.0093990705443927</v>
      </c>
      <c r="H18" s="26">
        <v>1.4372894445791025</v>
      </c>
      <c r="I18" s="26">
        <v>4.3792417966649424</v>
      </c>
    </row>
    <row r="22" spans="1:9">
      <c r="A22" t="s">
        <v>102</v>
      </c>
    </row>
    <row r="23" spans="1:9" ht="14.25" thickBot="1"/>
    <row r="24" spans="1:9">
      <c r="A24" s="27" t="s">
        <v>103</v>
      </c>
      <c r="B24" s="27" t="s">
        <v>105</v>
      </c>
      <c r="C24" s="27" t="s">
        <v>88</v>
      </c>
    </row>
    <row r="25" spans="1:9">
      <c r="A25" s="25">
        <v>1</v>
      </c>
      <c r="B25" s="25">
        <v>3.7924852899971975</v>
      </c>
      <c r="C25" s="25">
        <v>-0.5924852899971973</v>
      </c>
      <c r="D25" s="4" t="s">
        <v>71</v>
      </c>
    </row>
    <row r="26" spans="1:9">
      <c r="A26" s="25">
        <v>2</v>
      </c>
      <c r="B26" s="25">
        <v>3.7924852899971975</v>
      </c>
      <c r="C26" s="25">
        <v>-1.5924852899971973</v>
      </c>
      <c r="D26" s="7" t="s">
        <v>0</v>
      </c>
    </row>
    <row r="27" spans="1:9">
      <c r="A27" s="25">
        <v>3</v>
      </c>
      <c r="B27" s="25">
        <v>2.9200056038105906</v>
      </c>
      <c r="C27" s="25">
        <v>-0.62000560381059078</v>
      </c>
      <c r="D27" s="8" t="s">
        <v>1</v>
      </c>
    </row>
    <row r="28" spans="1:9">
      <c r="A28" s="25">
        <v>4</v>
      </c>
      <c r="B28" s="25">
        <v>4.0833118520593992</v>
      </c>
      <c r="C28" s="25">
        <v>-1.1833118520593993</v>
      </c>
      <c r="D28" s="8" t="s">
        <v>2</v>
      </c>
    </row>
    <row r="29" spans="1:9">
      <c r="A29" s="25">
        <v>5</v>
      </c>
      <c r="B29" s="25">
        <v>3.2108321658727932</v>
      </c>
      <c r="C29" s="25">
        <v>-1.2108321658727932</v>
      </c>
      <c r="D29" s="8" t="s">
        <v>3</v>
      </c>
    </row>
    <row r="30" spans="1:9">
      <c r="A30" s="25">
        <v>6</v>
      </c>
      <c r="B30" s="25">
        <v>3.2108321658727932</v>
      </c>
      <c r="C30" s="25">
        <v>-0.71083216587279319</v>
      </c>
      <c r="D30" s="8" t="s">
        <v>4</v>
      </c>
    </row>
    <row r="31" spans="1:9">
      <c r="A31" s="25">
        <v>7</v>
      </c>
      <c r="B31" s="25">
        <v>3.2108321658727932</v>
      </c>
      <c r="C31" s="25">
        <v>-1.2108321658727932</v>
      </c>
      <c r="D31" s="9" t="s">
        <v>5</v>
      </c>
    </row>
    <row r="32" spans="1:9">
      <c r="A32" s="25">
        <v>8</v>
      </c>
      <c r="B32" s="25">
        <v>2.6291790417483885</v>
      </c>
      <c r="C32" s="25">
        <v>-0.72917904174838855</v>
      </c>
      <c r="D32" s="7" t="s">
        <v>6</v>
      </c>
    </row>
    <row r="33" spans="1:4">
      <c r="A33" s="25">
        <v>9</v>
      </c>
      <c r="B33" s="25">
        <v>2.9200056038105906</v>
      </c>
      <c r="C33" s="25">
        <v>-0.82000560381059051</v>
      </c>
      <c r="D33" s="8" t="s">
        <v>7</v>
      </c>
    </row>
    <row r="34" spans="1:4">
      <c r="A34" s="25">
        <v>10</v>
      </c>
      <c r="B34" s="25">
        <v>2.9200056038105906</v>
      </c>
      <c r="C34" s="25">
        <v>-0.72000560381059042</v>
      </c>
      <c r="D34" s="8" t="s">
        <v>8</v>
      </c>
    </row>
    <row r="35" spans="1:4">
      <c r="A35" s="25">
        <v>11</v>
      </c>
      <c r="B35" s="25">
        <v>2.6291790417483885</v>
      </c>
      <c r="C35" s="25">
        <v>0.17082095825161137</v>
      </c>
      <c r="D35" s="8" t="s">
        <v>9</v>
      </c>
    </row>
    <row r="36" spans="1:4">
      <c r="A36" s="25">
        <v>12</v>
      </c>
      <c r="B36" s="25">
        <v>3.5016587279349949</v>
      </c>
      <c r="C36" s="25">
        <v>-1.0016587279349949</v>
      </c>
      <c r="D36" s="8" t="s">
        <v>10</v>
      </c>
    </row>
    <row r="37" spans="1:4">
      <c r="A37" s="25">
        <v>13</v>
      </c>
      <c r="B37" s="25">
        <v>2.9200056038105906</v>
      </c>
      <c r="C37" s="25">
        <v>7.99943961894094E-2</v>
      </c>
      <c r="D37" s="9" t="s">
        <v>11</v>
      </c>
    </row>
    <row r="38" spans="1:4">
      <c r="A38" s="25">
        <v>14</v>
      </c>
      <c r="B38" s="25">
        <v>2.9200056038105906</v>
      </c>
      <c r="C38" s="25">
        <v>7.99943961894094E-2</v>
      </c>
      <c r="D38" s="7" t="s">
        <v>12</v>
      </c>
    </row>
    <row r="39" spans="1:4">
      <c r="A39" s="25">
        <v>15</v>
      </c>
      <c r="B39" s="25">
        <v>4.9557915382460065</v>
      </c>
      <c r="C39" s="25">
        <v>2.7442084617539937</v>
      </c>
      <c r="D39" s="8" t="s">
        <v>13</v>
      </c>
    </row>
    <row r="40" spans="1:4">
      <c r="A40" s="25">
        <v>16</v>
      </c>
      <c r="B40" s="25">
        <v>2.9200056038105906</v>
      </c>
      <c r="C40" s="25">
        <v>0.27999439618940958</v>
      </c>
      <c r="D40" s="10" t="s">
        <v>43</v>
      </c>
    </row>
    <row r="41" spans="1:4">
      <c r="A41" s="25">
        <v>17</v>
      </c>
      <c r="B41" s="25">
        <v>3.2108321658727932</v>
      </c>
      <c r="C41" s="25">
        <v>5.1891678341272076</v>
      </c>
      <c r="D41" s="9" t="s">
        <v>14</v>
      </c>
    </row>
    <row r="42" spans="1:4">
      <c r="A42" s="25">
        <v>18</v>
      </c>
      <c r="B42" s="25">
        <v>2.3383524796861863</v>
      </c>
      <c r="C42" s="25">
        <v>-0.53835247968618627</v>
      </c>
      <c r="D42" s="7" t="s">
        <v>15</v>
      </c>
    </row>
    <row r="43" spans="1:4">
      <c r="A43" s="25">
        <v>19</v>
      </c>
      <c r="B43" s="25">
        <v>2.0475259176239837</v>
      </c>
      <c r="C43" s="25">
        <v>0.2524740823760161</v>
      </c>
      <c r="D43" s="8" t="s">
        <v>16</v>
      </c>
    </row>
    <row r="44" spans="1:4">
      <c r="A44" s="25">
        <v>20</v>
      </c>
      <c r="B44" s="25">
        <v>1.4658727934995794</v>
      </c>
      <c r="C44" s="25">
        <v>-6.5872793499579529E-2</v>
      </c>
      <c r="D44" s="9" t="s">
        <v>17</v>
      </c>
    </row>
    <row r="45" spans="1:4">
      <c r="A45" s="25">
        <v>21</v>
      </c>
      <c r="B45" s="25">
        <v>1.7566993555617816</v>
      </c>
      <c r="C45" s="25">
        <v>4.3300644438218461E-2</v>
      </c>
      <c r="D45" s="7" t="s">
        <v>18</v>
      </c>
    </row>
    <row r="46" spans="1:4">
      <c r="A46" s="25">
        <v>22</v>
      </c>
      <c r="B46" s="25">
        <v>2.6291790417483885</v>
      </c>
      <c r="C46" s="25">
        <v>-0.52917904174838837</v>
      </c>
      <c r="D46" s="8" t="s">
        <v>19</v>
      </c>
    </row>
    <row r="47" spans="1:4">
      <c r="A47" s="25">
        <v>23</v>
      </c>
      <c r="B47" s="25">
        <v>2.0475259176239837</v>
      </c>
      <c r="C47" s="25">
        <v>0.2524740823760161</v>
      </c>
      <c r="D47" s="8" t="s">
        <v>20</v>
      </c>
    </row>
    <row r="48" spans="1:4">
      <c r="A48" s="25">
        <v>24</v>
      </c>
      <c r="B48" s="25">
        <v>1.7566993555617816</v>
      </c>
      <c r="C48" s="25">
        <v>-0.25669935556178158</v>
      </c>
      <c r="D48" s="9" t="s">
        <v>21</v>
      </c>
    </row>
    <row r="49" spans="1:4">
      <c r="A49" s="25">
        <v>25</v>
      </c>
      <c r="B49" s="25">
        <v>1.7566993555617816</v>
      </c>
      <c r="C49" s="25">
        <v>-0.15669935556178149</v>
      </c>
      <c r="D49" s="7" t="s">
        <v>22</v>
      </c>
    </row>
    <row r="50" spans="1:4">
      <c r="A50" s="25">
        <v>26</v>
      </c>
      <c r="B50" s="25">
        <v>2.6291790417483885</v>
      </c>
      <c r="C50" s="25">
        <v>0.77082095825161145</v>
      </c>
      <c r="D50" s="8" t="s">
        <v>23</v>
      </c>
    </row>
    <row r="51" spans="1:4">
      <c r="A51" s="25">
        <v>27</v>
      </c>
      <c r="B51" s="25">
        <v>2.9200056038105906</v>
      </c>
      <c r="C51" s="25">
        <v>0.77999439618940958</v>
      </c>
      <c r="D51" s="8" t="s">
        <v>24</v>
      </c>
    </row>
    <row r="52" spans="1:4">
      <c r="A52" s="25">
        <v>28</v>
      </c>
      <c r="B52" s="25">
        <v>2.0475259176239837</v>
      </c>
      <c r="C52" s="25">
        <v>0.35247408237601618</v>
      </c>
      <c r="D52" s="8" t="s">
        <v>25</v>
      </c>
    </row>
    <row r="53" spans="1:4">
      <c r="A53" s="25">
        <v>29</v>
      </c>
      <c r="B53" s="25">
        <v>1.7566993555617816</v>
      </c>
      <c r="C53" s="25">
        <v>-0.15669935556178149</v>
      </c>
      <c r="D53" s="8" t="s">
        <v>26</v>
      </c>
    </row>
    <row r="54" spans="1:4">
      <c r="A54" s="25">
        <v>30</v>
      </c>
      <c r="B54" s="25">
        <v>1.4658727934995794</v>
      </c>
      <c r="C54" s="25">
        <v>0.93412720650042047</v>
      </c>
      <c r="D54" s="11" t="s">
        <v>42</v>
      </c>
    </row>
    <row r="55" spans="1:4">
      <c r="A55" s="25">
        <v>31</v>
      </c>
      <c r="B55" s="25">
        <v>2.0475259176239837</v>
      </c>
      <c r="C55" s="25">
        <v>-0.54752591762398373</v>
      </c>
      <c r="D55" s="7" t="s">
        <v>27</v>
      </c>
    </row>
    <row r="56" spans="1:4">
      <c r="A56" s="25">
        <v>32</v>
      </c>
      <c r="B56" s="25">
        <v>1.7566993555617816</v>
      </c>
      <c r="C56" s="25">
        <v>-5.6699355561781628E-2</v>
      </c>
      <c r="D56" s="8" t="s">
        <v>28</v>
      </c>
    </row>
    <row r="57" spans="1:4">
      <c r="A57" s="25">
        <v>33</v>
      </c>
      <c r="B57" s="25">
        <v>1.7566993555617816</v>
      </c>
      <c r="C57" s="25">
        <v>-5.6699355561781628E-2</v>
      </c>
      <c r="D57" s="8" t="s">
        <v>29</v>
      </c>
    </row>
    <row r="58" spans="1:4">
      <c r="A58" s="25">
        <v>34</v>
      </c>
      <c r="B58" s="25">
        <v>2.0475259176239837</v>
      </c>
      <c r="C58" s="25">
        <v>0.15247408237601645</v>
      </c>
      <c r="D58" s="8" t="s">
        <v>30</v>
      </c>
    </row>
    <row r="59" spans="1:4">
      <c r="A59" s="25">
        <v>35</v>
      </c>
      <c r="B59" s="25">
        <v>1.7566993555617816</v>
      </c>
      <c r="C59" s="25">
        <v>-0.35669935556178167</v>
      </c>
      <c r="D59" s="9" t="s">
        <v>31</v>
      </c>
    </row>
    <row r="60" spans="1:4">
      <c r="A60" s="25">
        <v>36</v>
      </c>
      <c r="B60" s="25">
        <v>1.7566993555617816</v>
      </c>
      <c r="C60" s="25">
        <v>-0.35669935556178167</v>
      </c>
      <c r="D60" s="7" t="s">
        <v>32</v>
      </c>
    </row>
    <row r="61" spans="1:4">
      <c r="A61" s="25">
        <v>37</v>
      </c>
      <c r="B61" s="25">
        <v>1.7566993555617816</v>
      </c>
      <c r="C61" s="25">
        <v>-0.15669935556178149</v>
      </c>
      <c r="D61" s="8" t="s">
        <v>33</v>
      </c>
    </row>
    <row r="62" spans="1:4">
      <c r="A62" s="25">
        <v>38</v>
      </c>
      <c r="B62" s="25">
        <v>1.4658727934995794</v>
      </c>
      <c r="C62" s="25">
        <v>3.4127206500420559E-2</v>
      </c>
      <c r="D62" s="8" t="s">
        <v>34</v>
      </c>
    </row>
    <row r="63" spans="1:4">
      <c r="A63" s="25">
        <v>39</v>
      </c>
      <c r="B63" s="25">
        <v>2.0475259176239837</v>
      </c>
      <c r="C63" s="25">
        <v>-0.54752591762398373</v>
      </c>
      <c r="D63" s="9" t="s">
        <v>35</v>
      </c>
    </row>
    <row r="64" spans="1:4">
      <c r="A64" s="25">
        <v>40</v>
      </c>
      <c r="B64" s="25">
        <v>2.0475259176239837</v>
      </c>
      <c r="C64" s="25">
        <v>0.65247408237601645</v>
      </c>
      <c r="D64" s="7" t="s">
        <v>36</v>
      </c>
    </row>
    <row r="65" spans="1:4">
      <c r="A65" s="25">
        <v>41</v>
      </c>
      <c r="B65" s="25">
        <v>1.4658727934995794</v>
      </c>
      <c r="C65" s="25">
        <v>-0.1658727934995794</v>
      </c>
      <c r="D65" s="8" t="s">
        <v>37</v>
      </c>
    </row>
    <row r="66" spans="1:4">
      <c r="A66" s="25">
        <v>42</v>
      </c>
      <c r="B66" s="25">
        <v>1.4658727934995794</v>
      </c>
      <c r="C66" s="25">
        <v>3.4127206500420559E-2</v>
      </c>
      <c r="D66" s="9" t="s">
        <v>38</v>
      </c>
    </row>
    <row r="67" spans="1:4">
      <c r="A67" s="25">
        <v>43</v>
      </c>
      <c r="B67" s="25">
        <v>1.4658727934995794</v>
      </c>
      <c r="C67" s="25">
        <v>0.3341272065004206</v>
      </c>
      <c r="D67" s="7" t="s">
        <v>39</v>
      </c>
    </row>
    <row r="68" spans="1:4">
      <c r="A68" s="25">
        <v>44</v>
      </c>
      <c r="B68" s="25">
        <v>2.3383524796861863</v>
      </c>
      <c r="C68" s="25">
        <v>-0.13835247968618614</v>
      </c>
      <c r="D68" s="8" t="s">
        <v>40</v>
      </c>
    </row>
    <row r="69" spans="1:4">
      <c r="A69" s="25">
        <v>45</v>
      </c>
      <c r="B69" s="25">
        <v>1.1750462314373773</v>
      </c>
      <c r="C69" s="25">
        <v>0.92495376856262279</v>
      </c>
      <c r="D69" s="8" t="s">
        <v>41</v>
      </c>
    </row>
    <row r="70" spans="1:4" ht="14.25" thickBot="1">
      <c r="A70" s="26">
        <v>46</v>
      </c>
      <c r="B70" s="26">
        <v>0.88421966937517493</v>
      </c>
      <c r="C70" s="26">
        <v>0.41578033062482511</v>
      </c>
      <c r="D70" s="11" t="s">
        <v>44</v>
      </c>
    </row>
  </sheetData>
  <phoneticPr fontId="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J19" sqref="J19"/>
    </sheetView>
  </sheetViews>
  <sheetFormatPr defaultRowHeight="13.5"/>
  <cols>
    <col min="2" max="2" width="27.5" customWidth="1"/>
  </cols>
  <sheetData>
    <row r="1" spans="1:10">
      <c r="A1" t="s">
        <v>79</v>
      </c>
    </row>
    <row r="2" spans="1:10" ht="14.25" thickBot="1"/>
    <row r="3" spans="1:10">
      <c r="A3" s="33" t="s">
        <v>80</v>
      </c>
      <c r="B3" s="33"/>
    </row>
    <row r="4" spans="1:10">
      <c r="A4" s="25" t="s">
        <v>81</v>
      </c>
      <c r="B4" s="25">
        <v>0.65329502872889289</v>
      </c>
    </row>
    <row r="5" spans="1:10">
      <c r="A5" s="25" t="s">
        <v>82</v>
      </c>
      <c r="B5" s="25">
        <v>0.42679439456188495</v>
      </c>
    </row>
    <row r="6" spans="1:10">
      <c r="A6" s="25" t="s">
        <v>83</v>
      </c>
      <c r="B6" s="25">
        <v>0.40013366872755401</v>
      </c>
    </row>
    <row r="7" spans="1:10">
      <c r="A7" s="25" t="s">
        <v>84</v>
      </c>
      <c r="B7" s="25">
        <v>3.3133581292158665</v>
      </c>
    </row>
    <row r="8" spans="1:10" ht="14.25" thickBot="1">
      <c r="A8" s="26" t="s">
        <v>85</v>
      </c>
      <c r="B8" s="26">
        <v>46</v>
      </c>
    </row>
    <row r="10" spans="1:10" ht="14.25" thickBot="1">
      <c r="A10" t="s">
        <v>86</v>
      </c>
    </row>
    <row r="11" spans="1:10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10">
      <c r="A12" s="25" t="s">
        <v>87</v>
      </c>
      <c r="B12" s="25">
        <v>2</v>
      </c>
      <c r="C12" s="25">
        <v>351.49042045982549</v>
      </c>
      <c r="D12" s="25">
        <v>175.74521022991274</v>
      </c>
      <c r="E12" s="25">
        <v>16.008356157066927</v>
      </c>
      <c r="F12" s="25">
        <v>6.3631801419413757E-6</v>
      </c>
    </row>
    <row r="13" spans="1:10">
      <c r="A13" s="25" t="s">
        <v>88</v>
      </c>
      <c r="B13" s="25">
        <v>43</v>
      </c>
      <c r="C13" s="25">
        <v>472.06870997495719</v>
      </c>
      <c r="D13" s="25">
        <v>10.978342092440865</v>
      </c>
      <c r="E13" s="25"/>
      <c r="F13" s="25"/>
    </row>
    <row r="14" spans="1:10" ht="14.25" thickBot="1">
      <c r="A14" s="26" t="s">
        <v>60</v>
      </c>
      <c r="B14" s="26">
        <v>45</v>
      </c>
      <c r="C14" s="26">
        <v>823.55913043478267</v>
      </c>
      <c r="D14" s="26"/>
      <c r="E14" s="26"/>
      <c r="F14" s="26"/>
    </row>
    <row r="15" spans="1:10" ht="14.25" thickBot="1"/>
    <row r="16" spans="1:10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  <c r="J16" s="34" t="s">
        <v>117</v>
      </c>
    </row>
    <row r="17" spans="1:10">
      <c r="A17" s="25" t="s">
        <v>89</v>
      </c>
      <c r="B17" s="25">
        <v>93.801644058054677</v>
      </c>
      <c r="C17" s="25">
        <v>23.568635783061268</v>
      </c>
      <c r="D17" s="25">
        <v>3.9799352377225725</v>
      </c>
      <c r="E17" s="25">
        <v>2.6065690342861269E-4</v>
      </c>
      <c r="F17" s="25">
        <v>46.270960735759658</v>
      </c>
      <c r="G17" s="25">
        <v>141.33232738034968</v>
      </c>
      <c r="H17" s="25">
        <v>30.281764908019376</v>
      </c>
      <c r="I17" s="25">
        <v>157.32152320808999</v>
      </c>
    </row>
    <row r="18" spans="1:10">
      <c r="A18" s="25" t="s">
        <v>75</v>
      </c>
      <c r="B18" s="25">
        <v>-0.47358866339305339</v>
      </c>
      <c r="C18" s="25">
        <v>0.38218524085430922</v>
      </c>
      <c r="D18" s="25">
        <v>-1.239160000879227</v>
      </c>
      <c r="E18" s="25">
        <v>0.22200746609216415</v>
      </c>
      <c r="F18" s="25">
        <v>-1.2443386474272056</v>
      </c>
      <c r="G18" s="25">
        <v>0.29716132064109879</v>
      </c>
      <c r="H18" s="25">
        <v>-1.5036168981812641</v>
      </c>
      <c r="I18" s="25">
        <v>0.55643957139515743</v>
      </c>
      <c r="J18">
        <f>D18/SQRT(D18^2+B13)</f>
        <v>-0.18568385102510279</v>
      </c>
    </row>
    <row r="19" spans="1:10" ht="14.25" thickBot="1">
      <c r="A19" s="26" t="s">
        <v>77</v>
      </c>
      <c r="B19" s="26">
        <v>-0.52528194772007919</v>
      </c>
      <c r="C19" s="26">
        <v>0.24514909771676482</v>
      </c>
      <c r="D19" s="26">
        <v>-2.1427039814234532</v>
      </c>
      <c r="E19" s="26">
        <v>3.7839129164348194E-2</v>
      </c>
      <c r="F19" s="26">
        <v>-1.0196722144107058</v>
      </c>
      <c r="G19" s="26">
        <v>-3.0891681029452611E-2</v>
      </c>
      <c r="H19" s="26">
        <v>-1.1859837891011806</v>
      </c>
      <c r="I19" s="26">
        <v>0.13541989366102225</v>
      </c>
      <c r="J19">
        <f>D19/SQRT(D19^2+B13)</f>
        <v>-0.31059820279615724</v>
      </c>
    </row>
    <row r="23" spans="1:10">
      <c r="A23" t="s">
        <v>102</v>
      </c>
    </row>
    <row r="24" spans="1:10" ht="14.25" thickBot="1"/>
    <row r="25" spans="1:10">
      <c r="A25" s="27" t="s">
        <v>103</v>
      </c>
      <c r="B25" s="27" t="s">
        <v>112</v>
      </c>
      <c r="C25" s="27" t="s">
        <v>88</v>
      </c>
    </row>
    <row r="26" spans="1:10">
      <c r="A26" s="25">
        <v>1</v>
      </c>
      <c r="B26" s="25">
        <v>-0.84046268032759031</v>
      </c>
      <c r="C26" s="25">
        <v>2.2404626803275902</v>
      </c>
      <c r="D26" s="4" t="s">
        <v>71</v>
      </c>
    </row>
    <row r="27" spans="1:10">
      <c r="A27" s="25">
        <v>2</v>
      </c>
      <c r="B27" s="25">
        <v>0.53907260364043452</v>
      </c>
      <c r="C27" s="25">
        <v>2.5609273963595656</v>
      </c>
      <c r="D27" s="7" t="s">
        <v>0</v>
      </c>
    </row>
    <row r="28" spans="1:10">
      <c r="A28" s="25">
        <v>3</v>
      </c>
      <c r="B28" s="25">
        <v>0.85355403213627312</v>
      </c>
      <c r="C28" s="25">
        <v>2.746445967863727</v>
      </c>
      <c r="D28" s="8" t="s">
        <v>1</v>
      </c>
    </row>
    <row r="29" spans="1:10">
      <c r="A29" s="25">
        <v>4</v>
      </c>
      <c r="B29" s="25">
        <v>1.6803831031771068</v>
      </c>
      <c r="C29" s="25">
        <v>2.5196168968228934</v>
      </c>
      <c r="D29" s="8" t="s">
        <v>2</v>
      </c>
    </row>
    <row r="30" spans="1:10">
      <c r="A30" s="25">
        <v>5</v>
      </c>
      <c r="B30" s="25">
        <v>1.3980793651212764</v>
      </c>
      <c r="C30" s="25">
        <v>1.3019206348787238</v>
      </c>
      <c r="D30" s="8" t="s">
        <v>3</v>
      </c>
    </row>
    <row r="31" spans="1:10">
      <c r="A31" s="25">
        <v>6</v>
      </c>
      <c r="B31" s="25">
        <v>1.9609235550700816</v>
      </c>
      <c r="C31" s="25">
        <v>0.63907644492991844</v>
      </c>
      <c r="D31" s="8" t="s">
        <v>4</v>
      </c>
    </row>
    <row r="32" spans="1:10">
      <c r="A32" s="25">
        <v>7</v>
      </c>
      <c r="B32" s="25">
        <v>2.1384773896654394</v>
      </c>
      <c r="C32" s="25">
        <v>2.6615226103345604</v>
      </c>
      <c r="D32" s="9" t="s">
        <v>5</v>
      </c>
    </row>
    <row r="33" spans="1:4">
      <c r="A33" s="25">
        <v>8</v>
      </c>
      <c r="B33" s="25">
        <v>2.816408436025597</v>
      </c>
      <c r="C33" s="25">
        <v>0.7835915639744031</v>
      </c>
      <c r="D33" s="7" t="s">
        <v>6</v>
      </c>
    </row>
    <row r="34" spans="1:4">
      <c r="A34" s="25">
        <v>9</v>
      </c>
      <c r="B34" s="25">
        <v>3.0062197520784224</v>
      </c>
      <c r="C34" s="25">
        <v>9.3780247921577686E-2</v>
      </c>
      <c r="D34" s="8" t="s">
        <v>7</v>
      </c>
    </row>
    <row r="35" spans="1:4">
      <c r="A35" s="25">
        <v>10</v>
      </c>
      <c r="B35" s="25">
        <v>3.5210070487176921</v>
      </c>
      <c r="C35" s="25">
        <v>-1.1210070487176922</v>
      </c>
      <c r="D35" s="8" t="s">
        <v>8</v>
      </c>
    </row>
    <row r="36" spans="1:4">
      <c r="A36" s="25">
        <v>11</v>
      </c>
      <c r="B36" s="25">
        <v>3.4649091355511814</v>
      </c>
      <c r="C36" s="25">
        <v>-0.86490913555118132</v>
      </c>
      <c r="D36" s="8" t="s">
        <v>9</v>
      </c>
    </row>
    <row r="37" spans="1:4">
      <c r="A37" s="25">
        <v>12</v>
      </c>
      <c r="B37" s="25">
        <v>2.8251002728708556</v>
      </c>
      <c r="C37" s="25">
        <v>-0.22510027287085554</v>
      </c>
      <c r="D37" s="8" t="s">
        <v>10</v>
      </c>
    </row>
    <row r="38" spans="1:4">
      <c r="A38" s="25">
        <v>13</v>
      </c>
      <c r="B38" s="25">
        <v>3.8599066078476056</v>
      </c>
      <c r="C38" s="25">
        <v>-5.9906607847605819E-2</v>
      </c>
      <c r="D38" s="9" t="s">
        <v>11</v>
      </c>
    </row>
    <row r="39" spans="1:4">
      <c r="A39" s="25">
        <v>14</v>
      </c>
      <c r="B39" s="25">
        <v>3.3352480825819839</v>
      </c>
      <c r="C39" s="25">
        <v>-0.13524808258198373</v>
      </c>
      <c r="D39" s="7" t="s">
        <v>12</v>
      </c>
    </row>
    <row r="40" spans="1:4">
      <c r="A40" s="25">
        <v>15</v>
      </c>
      <c r="B40" s="25">
        <v>3.5219611530695829</v>
      </c>
      <c r="C40" s="25">
        <v>0.47803884693041709</v>
      </c>
      <c r="D40" s="8" t="s">
        <v>13</v>
      </c>
    </row>
    <row r="41" spans="1:4">
      <c r="A41" s="25">
        <v>16</v>
      </c>
      <c r="B41" s="25">
        <v>3.6622983560491633</v>
      </c>
      <c r="C41" s="25">
        <v>-0.76229835604916341</v>
      </c>
      <c r="D41" s="10" t="s">
        <v>43</v>
      </c>
    </row>
    <row r="42" spans="1:4">
      <c r="A42" s="25">
        <v>17</v>
      </c>
      <c r="B42" s="25">
        <v>4.1239983565255471</v>
      </c>
      <c r="C42" s="25">
        <v>7.600164347445304E-2</v>
      </c>
      <c r="D42" s="9" t="s">
        <v>14</v>
      </c>
    </row>
    <row r="43" spans="1:4">
      <c r="A43" s="25">
        <v>18</v>
      </c>
      <c r="B43" s="25">
        <v>4.3485318402160829</v>
      </c>
      <c r="C43" s="25">
        <v>-0.94853184021608294</v>
      </c>
      <c r="D43" s="7" t="s">
        <v>15</v>
      </c>
    </row>
    <row r="44" spans="1:4">
      <c r="A44" s="25">
        <v>19</v>
      </c>
      <c r="B44" s="25">
        <v>4.7038704285689903</v>
      </c>
      <c r="C44" s="25">
        <v>-1.0038704285689901</v>
      </c>
      <c r="D44" s="8" t="s">
        <v>16</v>
      </c>
    </row>
    <row r="45" spans="1:4">
      <c r="A45" s="25">
        <v>20</v>
      </c>
      <c r="B45" s="25">
        <v>5.1667957654795771</v>
      </c>
      <c r="C45" s="25">
        <v>-0.86679576547957726</v>
      </c>
      <c r="D45" s="9" t="s">
        <v>17</v>
      </c>
    </row>
    <row r="46" spans="1:4">
      <c r="A46" s="25">
        <v>21</v>
      </c>
      <c r="B46" s="25">
        <v>5.2230088540530772</v>
      </c>
      <c r="C46" s="25">
        <v>-1.5230088540530771</v>
      </c>
      <c r="D46" s="7" t="s">
        <v>18</v>
      </c>
    </row>
    <row r="47" spans="1:4">
      <c r="A47" s="25">
        <v>22</v>
      </c>
      <c r="B47" s="25">
        <v>4.5468236609335548</v>
      </c>
      <c r="C47" s="25">
        <v>-0.24682366093355501</v>
      </c>
      <c r="D47" s="8" t="s">
        <v>19</v>
      </c>
    </row>
    <row r="48" spans="1:4">
      <c r="A48" s="25">
        <v>23</v>
      </c>
      <c r="B48" s="25">
        <v>5.2261587263527218</v>
      </c>
      <c r="C48" s="25">
        <v>-1.6261587263527217</v>
      </c>
      <c r="D48" s="8" t="s">
        <v>20</v>
      </c>
    </row>
    <row r="49" spans="1:4">
      <c r="A49" s="25">
        <v>24</v>
      </c>
      <c r="B49" s="25">
        <v>5.6482771918185222</v>
      </c>
      <c r="C49" s="25">
        <v>-1.7482771918185223</v>
      </c>
      <c r="D49" s="9" t="s">
        <v>21</v>
      </c>
    </row>
    <row r="50" spans="1:4">
      <c r="A50" s="25">
        <v>25</v>
      </c>
      <c r="B50" s="25">
        <v>5.8545774198830856</v>
      </c>
      <c r="C50" s="25">
        <v>-2.0545774198830857</v>
      </c>
      <c r="D50" s="7" t="s">
        <v>22</v>
      </c>
    </row>
    <row r="51" spans="1:4">
      <c r="A51" s="25">
        <v>26</v>
      </c>
      <c r="B51" s="25">
        <v>5.9060191441482175</v>
      </c>
      <c r="C51" s="25">
        <v>-1.7060191441482173</v>
      </c>
      <c r="D51" s="8" t="s">
        <v>23</v>
      </c>
    </row>
    <row r="52" spans="1:4">
      <c r="A52" s="25">
        <v>27</v>
      </c>
      <c r="B52" s="25">
        <v>6.1885755393253277</v>
      </c>
      <c r="C52" s="25">
        <v>-1.1885755393253277</v>
      </c>
      <c r="D52" s="8" t="s">
        <v>24</v>
      </c>
    </row>
    <row r="53" spans="1:4">
      <c r="A53" s="25">
        <v>28</v>
      </c>
      <c r="B53" s="25">
        <v>6.3630449343570348</v>
      </c>
      <c r="C53" s="25">
        <v>-1.9630449343570344</v>
      </c>
      <c r="D53" s="8" t="s">
        <v>25</v>
      </c>
    </row>
    <row r="54" spans="1:4">
      <c r="A54" s="25">
        <v>29</v>
      </c>
      <c r="B54" s="25">
        <v>6.0245752307588134</v>
      </c>
      <c r="C54" s="25">
        <v>-2.1245752307588135</v>
      </c>
      <c r="D54" s="8" t="s">
        <v>26</v>
      </c>
    </row>
    <row r="55" spans="1:4">
      <c r="A55" s="25">
        <v>30</v>
      </c>
      <c r="B55" s="25">
        <v>6.5915315426039882</v>
      </c>
      <c r="C55" s="25">
        <v>-1.9915315426039886</v>
      </c>
      <c r="D55" s="11" t="s">
        <v>42</v>
      </c>
    </row>
    <row r="56" spans="1:4">
      <c r="A56" s="25">
        <v>31</v>
      </c>
      <c r="B56" s="25">
        <v>6.4747883874934757</v>
      </c>
      <c r="C56" s="25">
        <v>-1.0747883874934754</v>
      </c>
      <c r="D56" s="7" t="s">
        <v>27</v>
      </c>
    </row>
    <row r="57" spans="1:4">
      <c r="A57" s="25">
        <v>32</v>
      </c>
      <c r="B57" s="25">
        <v>7.1133410744948122</v>
      </c>
      <c r="C57" s="25">
        <v>-0.21334107449481188</v>
      </c>
      <c r="D57" s="8" t="s">
        <v>28</v>
      </c>
    </row>
    <row r="58" spans="1:4">
      <c r="A58" s="25">
        <v>33</v>
      </c>
      <c r="B58" s="25">
        <v>7.0329036610533819</v>
      </c>
      <c r="C58" s="25">
        <v>-1.8329036610533818</v>
      </c>
      <c r="D58" s="8" t="s">
        <v>29</v>
      </c>
    </row>
    <row r="59" spans="1:4">
      <c r="A59" s="25">
        <v>34</v>
      </c>
      <c r="B59" s="25">
        <v>7.9331749439102737</v>
      </c>
      <c r="C59" s="25">
        <v>-1.7331749439102735</v>
      </c>
      <c r="D59" s="8" t="s">
        <v>30</v>
      </c>
    </row>
    <row r="60" spans="1:4">
      <c r="A60" s="25">
        <v>35</v>
      </c>
      <c r="B60" s="25">
        <v>8.5524043993388119</v>
      </c>
      <c r="C60" s="25">
        <v>-2.2524043993388121</v>
      </c>
      <c r="D60" s="9" t="s">
        <v>31</v>
      </c>
    </row>
    <row r="61" spans="1:4">
      <c r="A61" s="25">
        <v>36</v>
      </c>
      <c r="B61" s="25">
        <v>6.9869256816679126</v>
      </c>
      <c r="C61" s="25">
        <v>-1.6869256816679128</v>
      </c>
      <c r="D61" s="7" t="s">
        <v>32</v>
      </c>
    </row>
    <row r="62" spans="1:4">
      <c r="A62" s="25">
        <v>37</v>
      </c>
      <c r="B62" s="25">
        <v>7.1279374489990204</v>
      </c>
      <c r="C62" s="25">
        <v>-2.22793744899902</v>
      </c>
      <c r="D62" s="8" t="s">
        <v>33</v>
      </c>
    </row>
    <row r="63" spans="1:4">
      <c r="A63" s="25">
        <v>38</v>
      </c>
      <c r="B63" s="25">
        <v>8.0353695905311326</v>
      </c>
      <c r="C63" s="25">
        <v>-2.8353695905311325</v>
      </c>
      <c r="D63" s="8" t="s">
        <v>34</v>
      </c>
    </row>
    <row r="64" spans="1:4">
      <c r="A64" s="25">
        <v>39</v>
      </c>
      <c r="B64" s="25">
        <v>7.7666824396738008</v>
      </c>
      <c r="C64" s="25">
        <v>-2.5666824396738006</v>
      </c>
      <c r="D64" s="9" t="s">
        <v>35</v>
      </c>
    </row>
    <row r="65" spans="1:4">
      <c r="A65" s="25">
        <v>40</v>
      </c>
      <c r="B65" s="25">
        <v>9.3794656726780943</v>
      </c>
      <c r="C65" s="25">
        <v>-1.0794656726780936</v>
      </c>
      <c r="D65" s="7" t="s">
        <v>36</v>
      </c>
    </row>
    <row r="66" spans="1:4">
      <c r="A66" s="25">
        <v>41</v>
      </c>
      <c r="B66" s="25">
        <v>9.6115017760676835</v>
      </c>
      <c r="C66" s="25">
        <v>-2.4115017760676833</v>
      </c>
      <c r="D66" s="8" t="s">
        <v>37</v>
      </c>
    </row>
    <row r="67" spans="1:4">
      <c r="A67" s="25">
        <v>42</v>
      </c>
      <c r="B67" s="25">
        <v>10.073720013621639</v>
      </c>
      <c r="C67" s="25">
        <v>-2.2737200136216389</v>
      </c>
      <c r="D67" s="9" t="s">
        <v>38</v>
      </c>
    </row>
    <row r="68" spans="1:4">
      <c r="A68" s="25">
        <v>43</v>
      </c>
      <c r="B68" s="25">
        <v>9.5965157527165559</v>
      </c>
      <c r="C68" s="25">
        <v>0.80348424728344447</v>
      </c>
      <c r="D68" s="7" t="s">
        <v>39</v>
      </c>
    </row>
    <row r="69" spans="1:4">
      <c r="A69" s="25">
        <v>44</v>
      </c>
      <c r="B69" s="25">
        <v>8.9266940430294994</v>
      </c>
      <c r="C69" s="25">
        <v>1.4733059569705009</v>
      </c>
      <c r="D69" s="8" t="s">
        <v>40</v>
      </c>
    </row>
    <row r="70" spans="1:4">
      <c r="A70" s="25">
        <v>45</v>
      </c>
      <c r="B70" s="25">
        <v>9.6543350662579712</v>
      </c>
      <c r="C70" s="25">
        <v>10.245664933742027</v>
      </c>
      <c r="D70" s="8" t="s">
        <v>41</v>
      </c>
    </row>
    <row r="71" spans="1:4" ht="14.25" thickBot="1">
      <c r="A71" s="26">
        <v>46</v>
      </c>
      <c r="B71" s="26">
        <v>10.275365200166632</v>
      </c>
      <c r="C71" s="26">
        <v>15.724634799833368</v>
      </c>
      <c r="D71" s="11" t="s">
        <v>44</v>
      </c>
    </row>
  </sheetData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B4" sqref="B4"/>
    </sheetView>
  </sheetViews>
  <sheetFormatPr defaultRowHeight="13.5"/>
  <cols>
    <col min="2" max="2" width="19.125" customWidth="1"/>
  </cols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0.63743657638821549</v>
      </c>
    </row>
    <row r="5" spans="1:9">
      <c r="A5" s="25" t="s">
        <v>82</v>
      </c>
      <c r="B5" s="25">
        <v>0.40632538891752934</v>
      </c>
    </row>
    <row r="6" spans="1:9">
      <c r="A6" s="25" t="s">
        <v>83</v>
      </c>
      <c r="B6" s="25">
        <v>0.39283278412020051</v>
      </c>
    </row>
    <row r="7" spans="1:9">
      <c r="A7" s="25" t="s">
        <v>84</v>
      </c>
      <c r="B7" s="25">
        <v>3.3334603453751099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1</v>
      </c>
      <c r="C12" s="25">
        <v>334.63298397049533</v>
      </c>
      <c r="D12" s="25">
        <v>334.63298397049533</v>
      </c>
      <c r="E12" s="25">
        <v>30.114673557915907</v>
      </c>
      <c r="F12" s="25">
        <v>1.8988792924700414E-6</v>
      </c>
    </row>
    <row r="13" spans="1:9">
      <c r="A13" s="25" t="s">
        <v>88</v>
      </c>
      <c r="B13" s="25">
        <v>44</v>
      </c>
      <c r="C13" s="25">
        <v>488.92614646428734</v>
      </c>
      <c r="D13" s="25">
        <v>11.111957874188349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823.55913043478267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9">
      <c r="A17" s="25" t="s">
        <v>89</v>
      </c>
      <c r="B17" s="25">
        <v>110.8885616920159</v>
      </c>
      <c r="C17" s="25">
        <v>19.22985850630872</v>
      </c>
      <c r="D17" s="25">
        <v>5.7664782949722069</v>
      </c>
      <c r="E17" s="25">
        <v>7.4296638571696104E-7</v>
      </c>
      <c r="F17" s="25">
        <v>72.133328929488556</v>
      </c>
      <c r="G17" s="25">
        <v>149.64379445454324</v>
      </c>
      <c r="H17" s="25">
        <v>59.11643171567669</v>
      </c>
      <c r="I17" s="25">
        <v>162.6606916683551</v>
      </c>
    </row>
    <row r="18" spans="1:9" ht="14.25" thickBot="1">
      <c r="A18" s="26" t="s">
        <v>77</v>
      </c>
      <c r="B18" s="26">
        <v>-0.77442023145493888</v>
      </c>
      <c r="C18" s="26">
        <v>0.14111968888696372</v>
      </c>
      <c r="D18" s="26">
        <v>-5.4876838062989659</v>
      </c>
      <c r="E18" s="26">
        <v>1.8988792924700414E-6</v>
      </c>
      <c r="F18" s="26">
        <v>-1.0588282726475182</v>
      </c>
      <c r="G18" s="26">
        <v>-0.49001219026235959</v>
      </c>
      <c r="H18" s="26">
        <v>-1.1543537017339607</v>
      </c>
      <c r="I18" s="26">
        <v>-0.39448676117591713</v>
      </c>
    </row>
    <row r="22" spans="1:9">
      <c r="A22" t="s">
        <v>102</v>
      </c>
    </row>
    <row r="23" spans="1:9" ht="14.25" thickBot="1"/>
    <row r="24" spans="1:9">
      <c r="A24" s="27" t="s">
        <v>103</v>
      </c>
      <c r="B24" s="27" t="s">
        <v>112</v>
      </c>
      <c r="C24" s="27" t="s">
        <v>88</v>
      </c>
      <c r="D24" s="27" t="s">
        <v>113</v>
      </c>
    </row>
    <row r="25" spans="1:9">
      <c r="A25" s="25">
        <v>1</v>
      </c>
      <c r="B25" s="25">
        <v>1.4258890327665625</v>
      </c>
      <c r="C25" s="25">
        <v>-2.5889032766562625E-2</v>
      </c>
      <c r="D25" s="25">
        <v>-7.8541727763790613E-3</v>
      </c>
      <c r="E25" s="4" t="s">
        <v>71</v>
      </c>
    </row>
    <row r="26" spans="1:9">
      <c r="A26" s="25">
        <v>2</v>
      </c>
      <c r="B26" s="25">
        <v>1.8961990858505544</v>
      </c>
      <c r="C26" s="25">
        <v>1.2038009141494457</v>
      </c>
      <c r="D26" s="25">
        <v>0.36520716912623991</v>
      </c>
      <c r="E26" s="7" t="s">
        <v>0</v>
      </c>
    </row>
    <row r="27" spans="1:9">
      <c r="A27" s="25">
        <v>3</v>
      </c>
      <c r="B27" s="25">
        <v>1.5770806433939839</v>
      </c>
      <c r="C27" s="25">
        <v>2.0229193566060162</v>
      </c>
      <c r="D27" s="25">
        <v>0.61370999383129021</v>
      </c>
      <c r="E27" s="8" t="s">
        <v>1</v>
      </c>
    </row>
    <row r="28" spans="1:9">
      <c r="A28" s="25">
        <v>4</v>
      </c>
      <c r="B28" s="25">
        <v>1.7943550812119042</v>
      </c>
      <c r="C28" s="25">
        <v>2.4056449187880959</v>
      </c>
      <c r="D28" s="25">
        <v>0.72982065421862219</v>
      </c>
      <c r="E28" s="8" t="s">
        <v>2</v>
      </c>
    </row>
    <row r="29" spans="1:9">
      <c r="A29" s="25">
        <v>5</v>
      </c>
      <c r="B29" s="25">
        <v>2.3904170403199885</v>
      </c>
      <c r="C29" s="25">
        <v>0.3095829596800117</v>
      </c>
      <c r="D29" s="25">
        <v>9.3920776255885019E-2</v>
      </c>
      <c r="E29" s="8" t="s">
        <v>3</v>
      </c>
    </row>
    <row r="30" spans="1:9">
      <c r="A30" s="25">
        <v>6</v>
      </c>
      <c r="B30" s="25">
        <v>2.1881237618795808</v>
      </c>
      <c r="C30" s="25">
        <v>0.41187623812041929</v>
      </c>
      <c r="D30" s="25">
        <v>0.12495434517974585</v>
      </c>
      <c r="E30" s="8" t="s">
        <v>4</v>
      </c>
    </row>
    <row r="31" spans="1:9">
      <c r="A31" s="25">
        <v>7</v>
      </c>
      <c r="B31" s="25">
        <v>2.1076715672944033</v>
      </c>
      <c r="C31" s="25">
        <v>2.6923284327055965</v>
      </c>
      <c r="D31" s="25">
        <v>0.81679423375519289</v>
      </c>
      <c r="E31" s="9" t="s">
        <v>5</v>
      </c>
    </row>
    <row r="32" spans="1:9">
      <c r="A32" s="25">
        <v>8</v>
      </c>
      <c r="B32" s="25">
        <v>2.1237237498520045</v>
      </c>
      <c r="C32" s="25">
        <v>1.4762762501479956</v>
      </c>
      <c r="D32" s="25">
        <v>0.44787029468721434</v>
      </c>
      <c r="E32" s="7" t="s">
        <v>6</v>
      </c>
    </row>
    <row r="33" spans="1:5">
      <c r="A33" s="25">
        <v>9</v>
      </c>
      <c r="B33" s="25">
        <v>2.5598989079739027</v>
      </c>
      <c r="C33" s="25">
        <v>0.54010109202609735</v>
      </c>
      <c r="D33" s="25">
        <v>0.16385499341492807</v>
      </c>
      <c r="E33" s="8" t="s">
        <v>7</v>
      </c>
    </row>
    <row r="34" spans="1:5">
      <c r="A34" s="25">
        <v>10</v>
      </c>
      <c r="B34" s="25">
        <v>3.1970275975358362</v>
      </c>
      <c r="C34" s="25">
        <v>-0.7970275975358363</v>
      </c>
      <c r="D34" s="25">
        <v>-0.24180093999780328</v>
      </c>
      <c r="E34" s="8" t="s">
        <v>8</v>
      </c>
    </row>
    <row r="35" spans="1:5">
      <c r="A35" s="25">
        <v>11</v>
      </c>
      <c r="B35" s="25">
        <v>2.7416026757206424</v>
      </c>
      <c r="C35" s="25">
        <v>-0.14160267572064233</v>
      </c>
      <c r="D35" s="25">
        <v>-4.2959190122542693E-2</v>
      </c>
      <c r="E35" s="8" t="s">
        <v>9</v>
      </c>
    </row>
    <row r="36" spans="1:5">
      <c r="A36" s="25">
        <v>12</v>
      </c>
      <c r="B36" s="25">
        <v>3.2261667075847669</v>
      </c>
      <c r="C36" s="25">
        <v>-0.62616670758476678</v>
      </c>
      <c r="D36" s="25">
        <v>-0.18996544029018839</v>
      </c>
      <c r="E36" s="8" t="s">
        <v>10</v>
      </c>
    </row>
    <row r="37" spans="1:5">
      <c r="A37" s="25">
        <v>13</v>
      </c>
      <c r="B37" s="25">
        <v>3.8782262192091537</v>
      </c>
      <c r="C37" s="25">
        <v>-7.8226219209153847E-2</v>
      </c>
      <c r="D37" s="25">
        <v>-2.373214352392251E-2</v>
      </c>
      <c r="E37" s="9" t="s">
        <v>11</v>
      </c>
    </row>
    <row r="38" spans="1:5">
      <c r="A38" s="25">
        <v>14</v>
      </c>
      <c r="B38" s="25">
        <v>2.3742370784242013</v>
      </c>
      <c r="C38" s="25">
        <v>0.82576292157579889</v>
      </c>
      <c r="D38" s="25">
        <v>0.25051861600486525</v>
      </c>
      <c r="E38" s="7" t="s">
        <v>12</v>
      </c>
    </row>
    <row r="39" spans="1:5">
      <c r="A39" s="25">
        <v>15</v>
      </c>
      <c r="B39" s="25">
        <v>2.7084799480010986</v>
      </c>
      <c r="C39" s="25">
        <v>1.2915200519989014</v>
      </c>
      <c r="D39" s="25">
        <v>0.39181925891255576</v>
      </c>
      <c r="E39" s="8" t="s">
        <v>13</v>
      </c>
    </row>
    <row r="40" spans="1:5">
      <c r="A40" s="25">
        <v>16</v>
      </c>
      <c r="B40" s="25">
        <v>2.7465736791863549</v>
      </c>
      <c r="C40" s="25">
        <v>0.15342632081364505</v>
      </c>
      <c r="D40" s="25">
        <v>4.6546228396408644E-2</v>
      </c>
      <c r="E40" s="10" t="s">
        <v>43</v>
      </c>
    </row>
    <row r="41" spans="1:5">
      <c r="A41" s="25">
        <v>17</v>
      </c>
      <c r="B41" s="25">
        <v>3.5783513450840161</v>
      </c>
      <c r="C41" s="25">
        <v>0.62164865491598409</v>
      </c>
      <c r="D41" s="25">
        <v>0.18859476079847592</v>
      </c>
      <c r="E41" s="9" t="s">
        <v>14</v>
      </c>
    </row>
    <row r="42" spans="1:5">
      <c r="A42" s="25">
        <v>18</v>
      </c>
      <c r="B42" s="25">
        <v>4.6293255598140348</v>
      </c>
      <c r="C42" s="25">
        <v>-1.2293255598140349</v>
      </c>
      <c r="D42" s="25">
        <v>-0.37295079473455023</v>
      </c>
      <c r="E42" s="7" t="s">
        <v>15</v>
      </c>
    </row>
    <row r="43" spans="1:5">
      <c r="A43" s="25">
        <v>19</v>
      </c>
      <c r="B43" s="25">
        <v>5.0829538266922469</v>
      </c>
      <c r="C43" s="25">
        <v>-1.3829538266922468</v>
      </c>
      <c r="D43" s="25">
        <v>-0.41955828920053045</v>
      </c>
      <c r="E43" s="8" t="s">
        <v>16</v>
      </c>
    </row>
    <row r="44" spans="1:5">
      <c r="A44" s="25">
        <v>20</v>
      </c>
      <c r="B44" s="25">
        <v>5.3957661652040798</v>
      </c>
      <c r="C44" s="25">
        <v>-1.09576616520408</v>
      </c>
      <c r="D44" s="25">
        <v>-0.33243176219154896</v>
      </c>
      <c r="E44" s="9" t="s">
        <v>17</v>
      </c>
    </row>
    <row r="45" spans="1:5">
      <c r="A45" s="25">
        <v>21</v>
      </c>
      <c r="B45" s="25">
        <v>5.0080534507463881</v>
      </c>
      <c r="C45" s="25">
        <v>-1.3080534507463879</v>
      </c>
      <c r="D45" s="25">
        <v>-0.39683513461229397</v>
      </c>
      <c r="E45" s="7" t="s">
        <v>18</v>
      </c>
    </row>
    <row r="46" spans="1:5">
      <c r="A46" s="25">
        <v>22</v>
      </c>
      <c r="B46" s="25">
        <v>3.7219249838945956</v>
      </c>
      <c r="C46" s="25">
        <v>0.57807501610540424</v>
      </c>
      <c r="D46" s="25">
        <v>0.17537546091965431</v>
      </c>
      <c r="E46" s="8" t="s">
        <v>19</v>
      </c>
    </row>
    <row r="47" spans="1:5">
      <c r="A47" s="25">
        <v>23</v>
      </c>
      <c r="B47" s="25">
        <v>4.8653479370152581</v>
      </c>
      <c r="C47" s="25">
        <v>-1.2653479370152581</v>
      </c>
      <c r="D47" s="25">
        <v>-0.38387920511223422</v>
      </c>
      <c r="E47" s="8" t="s">
        <v>20</v>
      </c>
    </row>
    <row r="48" spans="1:5">
      <c r="A48" s="25">
        <v>24</v>
      </c>
      <c r="B48" s="25">
        <v>5.1735470542083135</v>
      </c>
      <c r="C48" s="25">
        <v>-1.2735470542083136</v>
      </c>
      <c r="D48" s="25">
        <v>-0.38636663998972459</v>
      </c>
      <c r="E48" s="9" t="s">
        <v>21</v>
      </c>
    </row>
    <row r="49" spans="1:5">
      <c r="A49" s="25">
        <v>25</v>
      </c>
      <c r="B49" s="25">
        <v>5.6691767767596986</v>
      </c>
      <c r="C49" s="25">
        <v>-1.8691767767596987</v>
      </c>
      <c r="D49" s="25">
        <v>-0.56706781928242778</v>
      </c>
      <c r="E49" s="7" t="s">
        <v>22</v>
      </c>
    </row>
    <row r="50" spans="1:5">
      <c r="A50" s="25">
        <v>26</v>
      </c>
      <c r="B50" s="25">
        <v>5.7567706747193341</v>
      </c>
      <c r="C50" s="25">
        <v>-1.5567706747193339</v>
      </c>
      <c r="D50" s="25">
        <v>-0.47229056267555936</v>
      </c>
      <c r="E50" s="8" t="s">
        <v>23</v>
      </c>
    </row>
    <row r="51" spans="1:5">
      <c r="A51" s="25">
        <v>27</v>
      </c>
      <c r="B51" s="25">
        <v>5.939394453701027</v>
      </c>
      <c r="C51" s="25">
        <v>-0.93939445370102703</v>
      </c>
      <c r="D51" s="25">
        <v>-0.28499196594433879</v>
      </c>
      <c r="E51" s="8" t="s">
        <v>24</v>
      </c>
    </row>
    <row r="52" spans="1:5">
      <c r="A52" s="25">
        <v>28</v>
      </c>
      <c r="B52" s="25">
        <v>6.2000921827371229</v>
      </c>
      <c r="C52" s="25">
        <v>-1.8000921827371226</v>
      </c>
      <c r="D52" s="25">
        <v>-0.54610904718260167</v>
      </c>
      <c r="E52" s="8" t="s">
        <v>25</v>
      </c>
    </row>
    <row r="53" spans="1:5">
      <c r="A53" s="25">
        <v>29</v>
      </c>
      <c r="B53" s="25">
        <v>5.69693664437645</v>
      </c>
      <c r="C53" s="25">
        <v>-1.7969366443764501</v>
      </c>
      <c r="D53" s="25">
        <v>-0.5451517250720892</v>
      </c>
      <c r="E53" s="8" t="s">
        <v>26</v>
      </c>
    </row>
    <row r="54" spans="1:5">
      <c r="A54" s="25">
        <v>30</v>
      </c>
      <c r="B54" s="25">
        <v>6.2121104103090516</v>
      </c>
      <c r="C54" s="25">
        <v>-1.612110410309052</v>
      </c>
      <c r="D54" s="25">
        <v>-0.48907944191411301</v>
      </c>
      <c r="E54" s="11" t="s">
        <v>42</v>
      </c>
    </row>
    <row r="55" spans="1:5">
      <c r="A55" s="25">
        <v>31</v>
      </c>
      <c r="B55" s="25">
        <v>6.9321926718037332</v>
      </c>
      <c r="C55" s="25">
        <v>-1.5321926718037329</v>
      </c>
      <c r="D55" s="25">
        <v>-0.46483412800926299</v>
      </c>
      <c r="E55" s="7" t="s">
        <v>27</v>
      </c>
    </row>
    <row r="56" spans="1:5">
      <c r="A56" s="25">
        <v>32</v>
      </c>
      <c r="B56" s="25">
        <v>7.8515634612407865</v>
      </c>
      <c r="C56" s="25">
        <v>-0.95156346124078617</v>
      </c>
      <c r="D56" s="25">
        <v>-0.28868377971722614</v>
      </c>
      <c r="E56" s="8" t="s">
        <v>28</v>
      </c>
    </row>
    <row r="57" spans="1:5">
      <c r="A57" s="25">
        <v>33</v>
      </c>
      <c r="B57" s="25">
        <v>7.1670472232959241</v>
      </c>
      <c r="C57" s="25">
        <v>-1.967047223295924</v>
      </c>
      <c r="D57" s="25">
        <v>-0.59675959663572076</v>
      </c>
      <c r="E57" s="8" t="s">
        <v>29</v>
      </c>
    </row>
    <row r="58" spans="1:5">
      <c r="A58" s="25">
        <v>34</v>
      </c>
      <c r="B58" s="25">
        <v>8.3091505643421897</v>
      </c>
      <c r="C58" s="25">
        <v>-2.1091505643421895</v>
      </c>
      <c r="D58" s="25">
        <v>-0.63987067779282014</v>
      </c>
      <c r="E58" s="8" t="s">
        <v>30</v>
      </c>
    </row>
    <row r="59" spans="1:5">
      <c r="A59" s="25">
        <v>35</v>
      </c>
      <c r="B59" s="25">
        <v>9.0751466525193649</v>
      </c>
      <c r="C59" s="25">
        <v>-2.7751466525193651</v>
      </c>
      <c r="D59" s="25">
        <v>-0.84191949097567897</v>
      </c>
      <c r="E59" s="9" t="s">
        <v>31</v>
      </c>
    </row>
    <row r="60" spans="1:5">
      <c r="A60" s="25">
        <v>36</v>
      </c>
      <c r="B60" s="25">
        <v>6.6831337044261971</v>
      </c>
      <c r="C60" s="25">
        <v>-1.3831337044261973</v>
      </c>
      <c r="D60" s="25">
        <v>-0.41961286021574795</v>
      </c>
      <c r="E60" s="7" t="s">
        <v>32</v>
      </c>
    </row>
    <row r="61" spans="1:5">
      <c r="A61" s="25">
        <v>37</v>
      </c>
      <c r="B61" s="25">
        <v>7.0826067645187578</v>
      </c>
      <c r="C61" s="25">
        <v>-2.1826067645187575</v>
      </c>
      <c r="D61" s="25">
        <v>-0.6621557006781944</v>
      </c>
      <c r="E61" s="8" t="s">
        <v>33</v>
      </c>
    </row>
    <row r="62" spans="1:5">
      <c r="A62" s="25">
        <v>38</v>
      </c>
      <c r="B62" s="25">
        <v>8.0723793227771381</v>
      </c>
      <c r="C62" s="25">
        <v>-2.8723793227771379</v>
      </c>
      <c r="D62" s="25">
        <v>-0.87141778079589916</v>
      </c>
      <c r="E62" s="8" t="s">
        <v>34</v>
      </c>
    </row>
    <row r="63" spans="1:5">
      <c r="A63" s="25">
        <v>39</v>
      </c>
      <c r="B63" s="25">
        <v>7.4793918119879379</v>
      </c>
      <c r="C63" s="25">
        <v>-2.2793918119879377</v>
      </c>
      <c r="D63" s="25">
        <v>-0.69151819142272297</v>
      </c>
      <c r="E63" s="9" t="s">
        <v>35</v>
      </c>
    </row>
    <row r="64" spans="1:5">
      <c r="A64" s="25">
        <v>40</v>
      </c>
      <c r="B64" s="25">
        <v>9.8899807781729976</v>
      </c>
      <c r="C64" s="25">
        <v>-1.5899807781729969</v>
      </c>
      <c r="D64" s="25">
        <v>-0.48236579000438334</v>
      </c>
      <c r="E64" s="7" t="s">
        <v>36</v>
      </c>
    </row>
    <row r="65" spans="1:5">
      <c r="A65" s="25">
        <v>41</v>
      </c>
      <c r="B65" s="25">
        <v>9.9825178004700206</v>
      </c>
      <c r="C65" s="25">
        <v>-2.7825178004700204</v>
      </c>
      <c r="D65" s="25">
        <v>-0.84415573788713072</v>
      </c>
      <c r="E65" s="8" t="s">
        <v>37</v>
      </c>
    </row>
    <row r="66" spans="1:5">
      <c r="A66" s="25">
        <v>42</v>
      </c>
      <c r="B66" s="25">
        <v>10.311697510573651</v>
      </c>
      <c r="C66" s="25">
        <v>-2.5116975105736516</v>
      </c>
      <c r="D66" s="25">
        <v>-0.76199471752864156</v>
      </c>
      <c r="E66" s="9" t="s">
        <v>38</v>
      </c>
    </row>
    <row r="67" spans="1:5">
      <c r="A67" s="25">
        <v>43</v>
      </c>
      <c r="B67" s="25">
        <v>9.6395696730713496</v>
      </c>
      <c r="C67" s="25">
        <v>0.76043032692865076</v>
      </c>
      <c r="D67" s="25">
        <v>0.23069811939092516</v>
      </c>
      <c r="E67" s="7" t="s">
        <v>39</v>
      </c>
    </row>
    <row r="68" spans="1:5">
      <c r="A68" s="25">
        <v>44</v>
      </c>
      <c r="B68" s="25">
        <v>8.965108507411685</v>
      </c>
      <c r="C68" s="25">
        <v>1.4348914925883154</v>
      </c>
      <c r="D68" s="25">
        <v>0.43531505405257381</v>
      </c>
      <c r="E68" s="8" t="s">
        <v>40</v>
      </c>
    </row>
    <row r="69" spans="1:5">
      <c r="A69" s="25">
        <v>45</v>
      </c>
      <c r="B69" s="25">
        <v>9.111269484215569</v>
      </c>
      <c r="C69" s="25">
        <v>10.78873051578443</v>
      </c>
      <c r="D69" s="25">
        <v>3.2730675677542838</v>
      </c>
      <c r="E69" s="8" t="s">
        <v>41</v>
      </c>
    </row>
    <row r="70" spans="1:5" ht="14.25" thickBot="1">
      <c r="A70" s="26">
        <v>46</v>
      </c>
      <c r="B70" s="26">
        <v>9.7818198277063715</v>
      </c>
      <c r="C70" s="26">
        <v>16.218180172293629</v>
      </c>
      <c r="D70" s="26">
        <v>4.9202451995873471</v>
      </c>
      <c r="E70" s="11" t="s">
        <v>44</v>
      </c>
    </row>
  </sheetData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J20" sqref="J20"/>
    </sheetView>
  </sheetViews>
  <sheetFormatPr defaultRowHeight="13.5"/>
  <cols>
    <col min="10" max="10" width="12.75" bestFit="1" customWidth="1"/>
  </cols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0.58136557181210535</v>
      </c>
    </row>
    <row r="5" spans="1:9">
      <c r="A5" s="25" t="s">
        <v>82</v>
      </c>
      <c r="B5" s="25">
        <v>0.33798592808841621</v>
      </c>
    </row>
    <row r="6" spans="1:9">
      <c r="A6" s="25" t="s">
        <v>83</v>
      </c>
      <c r="B6" s="25">
        <v>0.29069920866616022</v>
      </c>
    </row>
    <row r="7" spans="1:9">
      <c r="A7" s="25" t="s">
        <v>84</v>
      </c>
      <c r="B7" s="25">
        <v>1.1490609863439714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3</v>
      </c>
      <c r="C12" s="25">
        <v>28.311758642334979</v>
      </c>
      <c r="D12" s="25">
        <v>9.4372528807783258</v>
      </c>
      <c r="E12" s="25">
        <v>7.1475867266304718</v>
      </c>
      <c r="F12" s="25">
        <v>5.5216356654822169E-4</v>
      </c>
    </row>
    <row r="13" spans="1:9">
      <c r="A13" s="25" t="s">
        <v>88</v>
      </c>
      <c r="B13" s="25">
        <v>42</v>
      </c>
      <c r="C13" s="25">
        <v>55.454328314186768</v>
      </c>
      <c r="D13" s="25">
        <v>1.3203411503377802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83.766086956521747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10">
      <c r="A17" s="25" t="s">
        <v>89</v>
      </c>
      <c r="B17" s="25">
        <v>-13.495991033749332</v>
      </c>
      <c r="C17" s="25">
        <v>8.906813517747171</v>
      </c>
      <c r="D17" s="25">
        <v>-1.5152434714006358</v>
      </c>
      <c r="E17" s="25">
        <v>0.13720127386774095</v>
      </c>
      <c r="F17" s="25">
        <v>-31.470668210956873</v>
      </c>
      <c r="G17" s="25">
        <v>4.4786861434582068</v>
      </c>
      <c r="H17" s="25">
        <v>-37.527163359509252</v>
      </c>
      <c r="I17" s="25">
        <v>10.53518129201059</v>
      </c>
    </row>
    <row r="18" spans="1:10">
      <c r="A18" s="25" t="s">
        <v>114</v>
      </c>
      <c r="B18" s="25">
        <v>27.762311287351682</v>
      </c>
      <c r="C18" s="25">
        <v>8.6720899743431783</v>
      </c>
      <c r="D18" s="25">
        <v>3.2013403192872651</v>
      </c>
      <c r="E18" s="25">
        <v>2.6070813286487244E-3</v>
      </c>
      <c r="F18" s="25">
        <v>10.26132539268535</v>
      </c>
      <c r="G18" s="25">
        <v>45.263297182018015</v>
      </c>
      <c r="H18" s="25">
        <v>4.3644386157514745</v>
      </c>
      <c r="I18" s="25">
        <v>51.16018395895189</v>
      </c>
      <c r="J18">
        <f>D18/SQRT(D18^2+B13)</f>
        <v>0.44288869944169101</v>
      </c>
    </row>
    <row r="19" spans="1:10">
      <c r="A19" s="25" t="s">
        <v>75</v>
      </c>
      <c r="B19" s="25">
        <v>-8.0531481108819206E-2</v>
      </c>
      <c r="C19" s="25">
        <v>0.13980034908405967</v>
      </c>
      <c r="D19" s="25">
        <v>-0.57604635207596611</v>
      </c>
      <c r="E19" s="25">
        <v>0.56765802089774409</v>
      </c>
      <c r="F19" s="25">
        <v>-0.36266000429389667</v>
      </c>
      <c r="G19" s="25">
        <v>0.20159704207625828</v>
      </c>
      <c r="H19" s="25">
        <v>-0.45772207495546985</v>
      </c>
      <c r="I19" s="25">
        <v>0.29665911273783147</v>
      </c>
      <c r="J19">
        <f>D19/SQRT(D19^2+$B$13)</f>
        <v>-8.8536818542590268E-2</v>
      </c>
    </row>
    <row r="20" spans="1:10" ht="14.25" thickBot="1">
      <c r="A20" s="26" t="s">
        <v>77</v>
      </c>
      <c r="B20" s="26">
        <v>0.13316906017987698</v>
      </c>
      <c r="C20" s="26">
        <v>9.3526424845464709E-2</v>
      </c>
      <c r="D20" s="26">
        <v>1.4238656123113278</v>
      </c>
      <c r="E20" s="26">
        <v>0.16187269446206509</v>
      </c>
      <c r="F20" s="26">
        <v>-5.5574904290235649E-2</v>
      </c>
      <c r="G20" s="26">
        <v>0.32191302464998961</v>
      </c>
      <c r="H20" s="26">
        <v>-0.11917142365255837</v>
      </c>
      <c r="I20" s="26">
        <v>0.3855095440123123</v>
      </c>
      <c r="J20">
        <f>D20/SQRT(D20^2+$B$13)</f>
        <v>0.21458902918825251</v>
      </c>
    </row>
    <row r="24" spans="1:10">
      <c r="A24" t="s">
        <v>102</v>
      </c>
    </row>
    <row r="25" spans="1:10" ht="14.25" thickBot="1"/>
    <row r="26" spans="1:10">
      <c r="A26" s="27" t="s">
        <v>103</v>
      </c>
      <c r="B26" s="27" t="s">
        <v>105</v>
      </c>
      <c r="C26" s="27" t="s">
        <v>88</v>
      </c>
      <c r="D26" s="27" t="s">
        <v>113</v>
      </c>
    </row>
    <row r="27" spans="1:10">
      <c r="A27" s="25">
        <v>1</v>
      </c>
      <c r="B27" s="25">
        <v>3.0815133983774707</v>
      </c>
      <c r="C27" s="25">
        <v>0.11848660162252944</v>
      </c>
      <c r="D27" s="25">
        <v>0.10673522640870894</v>
      </c>
      <c r="E27" s="4" t="s">
        <v>71</v>
      </c>
    </row>
    <row r="28" spans="1:10">
      <c r="A28" s="25">
        <v>2</v>
      </c>
      <c r="B28" s="25">
        <v>2.2578032846029217</v>
      </c>
      <c r="C28" s="25">
        <v>-5.7803284602921501E-2</v>
      </c>
      <c r="D28" s="25">
        <v>-5.2070416273013849E-2</v>
      </c>
      <c r="E28" s="7" t="s">
        <v>0</v>
      </c>
    </row>
    <row r="29" spans="1:10">
      <c r="A29" s="25">
        <v>3</v>
      </c>
      <c r="B29" s="25">
        <v>2.3914657672329369</v>
      </c>
      <c r="C29" s="25">
        <v>-9.146576723293709E-2</v>
      </c>
      <c r="D29" s="25">
        <v>-8.2394289654413672E-2</v>
      </c>
      <c r="E29" s="8" t="s">
        <v>1</v>
      </c>
    </row>
    <row r="30" spans="1:10">
      <c r="A30" s="25">
        <v>4</v>
      </c>
      <c r="B30" s="25">
        <v>2.6928818215025672</v>
      </c>
      <c r="C30" s="25">
        <v>0.20711817849743275</v>
      </c>
      <c r="D30" s="25">
        <v>0.18657641769244071</v>
      </c>
      <c r="E30" s="8" t="s">
        <v>2</v>
      </c>
    </row>
    <row r="31" spans="1:10">
      <c r="A31" s="25">
        <v>5</v>
      </c>
      <c r="B31" s="25">
        <v>2.2022646200226959</v>
      </c>
      <c r="C31" s="25">
        <v>-0.20226462002269585</v>
      </c>
      <c r="D31" s="25">
        <v>-0.18220422998855734</v>
      </c>
      <c r="E31" s="8" t="s">
        <v>3</v>
      </c>
    </row>
    <row r="32" spans="1:10">
      <c r="A32" s="25">
        <v>6</v>
      </c>
      <c r="B32" s="25">
        <v>2.3705295014441781</v>
      </c>
      <c r="C32" s="25">
        <v>0.12947049855582193</v>
      </c>
      <c r="D32" s="25">
        <v>0.11662975211854228</v>
      </c>
      <c r="E32" s="8" t="s">
        <v>4</v>
      </c>
    </row>
    <row r="33" spans="1:5">
      <c r="A33" s="25">
        <v>7</v>
      </c>
      <c r="B33" s="25">
        <v>2.5994871816223117</v>
      </c>
      <c r="C33" s="25">
        <v>-0.59948718162231174</v>
      </c>
      <c r="D33" s="25">
        <v>-0.54003068012214528</v>
      </c>
      <c r="E33" s="9" t="s">
        <v>5</v>
      </c>
    </row>
    <row r="34" spans="1:5">
      <c r="A34" s="25">
        <v>8</v>
      </c>
      <c r="B34" s="25">
        <v>2.9248396144095583</v>
      </c>
      <c r="C34" s="25">
        <v>-1.0248396144095584</v>
      </c>
      <c r="D34" s="25">
        <v>-0.92319711071719246</v>
      </c>
      <c r="E34" s="7" t="s">
        <v>6</v>
      </c>
    </row>
    <row r="35" spans="1:5">
      <c r="A35" s="25">
        <v>9</v>
      </c>
      <c r="B35" s="25">
        <v>2.6238016597199554</v>
      </c>
      <c r="C35" s="25">
        <v>-0.52380165971995529</v>
      </c>
      <c r="D35" s="25">
        <v>-0.47185156783867443</v>
      </c>
      <c r="E35" s="8" t="s">
        <v>7</v>
      </c>
    </row>
    <row r="36" spans="1:5">
      <c r="A36" s="25">
        <v>10</v>
      </c>
      <c r="B36" s="25">
        <v>2.526153027318589</v>
      </c>
      <c r="C36" s="25">
        <v>-0.32615302731858886</v>
      </c>
      <c r="D36" s="25">
        <v>-0.29380551672532856</v>
      </c>
      <c r="E36" s="8" t="s">
        <v>8</v>
      </c>
    </row>
    <row r="37" spans="1:5">
      <c r="A37" s="25">
        <v>11</v>
      </c>
      <c r="B37" s="25">
        <v>3.7965449922063783</v>
      </c>
      <c r="C37" s="25">
        <v>-0.99654499220637849</v>
      </c>
      <c r="D37" s="25">
        <v>-0.89770871907079841</v>
      </c>
      <c r="E37" s="8" t="s">
        <v>9</v>
      </c>
    </row>
    <row r="38" spans="1:5">
      <c r="A38" s="25">
        <v>12</v>
      </c>
      <c r="B38" s="25">
        <v>2.4839296362956631</v>
      </c>
      <c r="C38" s="25">
        <v>1.6070363704336899E-2</v>
      </c>
      <c r="D38" s="25">
        <v>1.4476522112746202E-2</v>
      </c>
      <c r="E38" s="8" t="s">
        <v>10</v>
      </c>
    </row>
    <row r="39" spans="1:5">
      <c r="A39" s="25">
        <v>13</v>
      </c>
      <c r="B39" s="25">
        <v>2.4190861497512071</v>
      </c>
      <c r="C39" s="25">
        <v>0.58091385024879294</v>
      </c>
      <c r="D39" s="25">
        <v>0.52329943201333329</v>
      </c>
      <c r="E39" s="9" t="s">
        <v>11</v>
      </c>
    </row>
    <row r="40" spans="1:5">
      <c r="A40" s="25">
        <v>14</v>
      </c>
      <c r="B40" s="25">
        <v>3.665355497651019</v>
      </c>
      <c r="C40" s="25">
        <v>-0.66535549765101898</v>
      </c>
      <c r="D40" s="25">
        <v>-0.59936624657616422</v>
      </c>
      <c r="E40" s="7" t="s">
        <v>12</v>
      </c>
    </row>
    <row r="41" spans="1:5">
      <c r="A41" s="25">
        <v>15</v>
      </c>
      <c r="B41" s="25">
        <v>5.2292633963272266</v>
      </c>
      <c r="C41" s="25">
        <v>2.4707366036727736</v>
      </c>
      <c r="D41" s="25">
        <v>2.2256915733766345</v>
      </c>
      <c r="E41" s="8" t="s">
        <v>13</v>
      </c>
    </row>
    <row r="42" spans="1:5">
      <c r="A42" s="25">
        <v>16</v>
      </c>
      <c r="B42" s="25">
        <v>4.2444174530174479</v>
      </c>
      <c r="C42" s="25">
        <v>-1.0444174530174477</v>
      </c>
      <c r="D42" s="25">
        <v>-0.94083324010052427</v>
      </c>
      <c r="E42" s="10" t="s">
        <v>43</v>
      </c>
    </row>
    <row r="43" spans="1:5">
      <c r="A43" s="25">
        <v>17</v>
      </c>
      <c r="B43" s="25">
        <v>2.2710300385780755</v>
      </c>
      <c r="C43" s="25">
        <v>6.1289699614219249</v>
      </c>
      <c r="D43" s="25">
        <v>5.5211052349074867</v>
      </c>
      <c r="E43" s="9" t="s">
        <v>14</v>
      </c>
    </row>
    <row r="44" spans="1:5">
      <c r="A44" s="25">
        <v>18</v>
      </c>
      <c r="B44" s="25">
        <v>2.0602023556898992</v>
      </c>
      <c r="C44" s="25">
        <v>-0.26020235568989913</v>
      </c>
      <c r="D44" s="25">
        <v>-0.23439576261220066</v>
      </c>
      <c r="E44" s="7" t="s">
        <v>15</v>
      </c>
    </row>
    <row r="45" spans="1:5">
      <c r="A45" s="25">
        <v>19</v>
      </c>
      <c r="B45" s="25">
        <v>2.0050031648273325</v>
      </c>
      <c r="C45" s="25">
        <v>0.29499683517266728</v>
      </c>
      <c r="D45" s="25">
        <v>0.26573936260165532</v>
      </c>
      <c r="E45" s="8" t="s">
        <v>16</v>
      </c>
    </row>
    <row r="46" spans="1:5">
      <c r="A46" s="25">
        <v>20</v>
      </c>
      <c r="B46" s="25">
        <v>1.9139116335936137</v>
      </c>
      <c r="C46" s="25">
        <v>-0.5139116335936138</v>
      </c>
      <c r="D46" s="25">
        <v>-0.46294242399179425</v>
      </c>
      <c r="E46" s="9" t="s">
        <v>17</v>
      </c>
    </row>
    <row r="47" spans="1:5">
      <c r="A47" s="25">
        <v>21</v>
      </c>
      <c r="B47" s="25">
        <v>2.3088980595620203</v>
      </c>
      <c r="C47" s="25">
        <v>-0.50889805956202028</v>
      </c>
      <c r="D47" s="25">
        <v>-0.45842609090390857</v>
      </c>
      <c r="E47" s="7" t="s">
        <v>18</v>
      </c>
    </row>
    <row r="48" spans="1:5">
      <c r="A48" s="25">
        <v>22</v>
      </c>
      <c r="B48" s="25">
        <v>2.9323689737491545</v>
      </c>
      <c r="C48" s="25">
        <v>-0.83236897374915442</v>
      </c>
      <c r="D48" s="25">
        <v>-0.74981550362743954</v>
      </c>
      <c r="E48" s="8" t="s">
        <v>19</v>
      </c>
    </row>
    <row r="49" spans="1:5">
      <c r="A49" s="25">
        <v>23</v>
      </c>
      <c r="B49" s="25">
        <v>3.5096800731648692</v>
      </c>
      <c r="C49" s="25">
        <v>-1.2096800731648694</v>
      </c>
      <c r="D49" s="25">
        <v>-1.0897052892333565</v>
      </c>
      <c r="E49" s="8" t="s">
        <v>20</v>
      </c>
    </row>
    <row r="50" spans="1:5">
      <c r="A50" s="25">
        <v>24</v>
      </c>
      <c r="B50" s="25">
        <v>2.2871470269882792</v>
      </c>
      <c r="C50" s="25">
        <v>-0.78714702698827921</v>
      </c>
      <c r="D50" s="25">
        <v>-0.70907862148154444</v>
      </c>
      <c r="E50" s="9" t="s">
        <v>21</v>
      </c>
    </row>
    <row r="51" spans="1:5">
      <c r="A51" s="25">
        <v>25</v>
      </c>
      <c r="B51" s="25">
        <v>2.0811794554215197</v>
      </c>
      <c r="C51" s="25">
        <v>-0.48117945542151963</v>
      </c>
      <c r="D51" s="25">
        <v>-0.43345658846096596</v>
      </c>
      <c r="E51" s="7" t="s">
        <v>22</v>
      </c>
    </row>
    <row r="52" spans="1:5">
      <c r="A52" s="25">
        <v>26</v>
      </c>
      <c r="B52" s="25">
        <v>2.3428093750441903</v>
      </c>
      <c r="C52" s="25">
        <v>1.0571906249558096</v>
      </c>
      <c r="D52" s="25">
        <v>0.95233958242217964</v>
      </c>
      <c r="E52" s="8" t="s">
        <v>23</v>
      </c>
    </row>
    <row r="53" spans="1:5">
      <c r="A53" s="25">
        <v>27</v>
      </c>
      <c r="B53" s="25">
        <v>3.7064396129469852</v>
      </c>
      <c r="C53" s="25">
        <v>-6.4396129469850294E-3</v>
      </c>
      <c r="D53" s="25">
        <v>-5.8009389793335807E-3</v>
      </c>
      <c r="E53" s="8" t="s">
        <v>24</v>
      </c>
    </row>
    <row r="54" spans="1:5">
      <c r="A54" s="25">
        <v>28</v>
      </c>
      <c r="B54" s="25">
        <v>2.9291935327787471</v>
      </c>
      <c r="C54" s="25">
        <v>-0.52919353277874714</v>
      </c>
      <c r="D54" s="25">
        <v>-0.47670868065832123</v>
      </c>
      <c r="E54" s="8" t="s">
        <v>25</v>
      </c>
    </row>
    <row r="55" spans="1:5">
      <c r="A55" s="25">
        <v>29</v>
      </c>
      <c r="B55" s="25">
        <v>2.1037154892615337</v>
      </c>
      <c r="C55" s="25">
        <v>-0.50371548926153364</v>
      </c>
      <c r="D55" s="25">
        <v>-0.45375752241745859</v>
      </c>
      <c r="E55" s="8" t="s">
        <v>26</v>
      </c>
    </row>
    <row r="56" spans="1:5">
      <c r="A56" s="25">
        <v>30</v>
      </c>
      <c r="B56" s="25">
        <v>1.9652243344337883</v>
      </c>
      <c r="C56" s="25">
        <v>0.43477566556621161</v>
      </c>
      <c r="D56" s="25">
        <v>0.39165507716260589</v>
      </c>
      <c r="E56" s="11" t="s">
        <v>42</v>
      </c>
    </row>
    <row r="57" spans="1:5">
      <c r="A57" s="25">
        <v>31</v>
      </c>
      <c r="B57" s="25">
        <v>1.6481276024816509</v>
      </c>
      <c r="C57" s="25">
        <v>-0.14812760248165091</v>
      </c>
      <c r="D57" s="25">
        <v>-0.13343646430696512</v>
      </c>
      <c r="E57" s="7" t="s">
        <v>27</v>
      </c>
    </row>
    <row r="58" spans="1:5">
      <c r="A58" s="25">
        <v>32</v>
      </c>
      <c r="B58" s="25">
        <v>1.5211823124347745</v>
      </c>
      <c r="C58" s="25">
        <v>0.17881768756522542</v>
      </c>
      <c r="D58" s="25">
        <v>0.16108273937132658</v>
      </c>
      <c r="E58" s="8" t="s">
        <v>28</v>
      </c>
    </row>
    <row r="59" spans="1:5">
      <c r="A59" s="25">
        <v>33</v>
      </c>
      <c r="B59" s="25">
        <v>1.9709849937949393</v>
      </c>
      <c r="C59" s="25">
        <v>-0.27098499379493934</v>
      </c>
      <c r="D59" s="25">
        <v>-0.24410899013045706</v>
      </c>
      <c r="E59" s="8" t="s">
        <v>29</v>
      </c>
    </row>
    <row r="60" spans="1:5">
      <c r="A60" s="25">
        <v>34</v>
      </c>
      <c r="B60" s="25">
        <v>1.9956592784094873</v>
      </c>
      <c r="C60" s="25">
        <v>0.20434072159051286</v>
      </c>
      <c r="D60" s="25">
        <v>0.18407442600949114</v>
      </c>
      <c r="E60" s="8" t="s">
        <v>30</v>
      </c>
    </row>
    <row r="61" spans="1:5">
      <c r="A61" s="25">
        <v>35</v>
      </c>
      <c r="B61" s="25">
        <v>1.5755674773234887</v>
      </c>
      <c r="C61" s="25">
        <v>-0.17556747732348876</v>
      </c>
      <c r="D61" s="25">
        <v>-0.15815488152683504</v>
      </c>
      <c r="E61" s="9" t="s">
        <v>31</v>
      </c>
    </row>
    <row r="62" spans="1:5">
      <c r="A62" s="25">
        <v>36</v>
      </c>
      <c r="B62" s="25">
        <v>1.8524862131845232</v>
      </c>
      <c r="C62" s="25">
        <v>-0.45248621318452331</v>
      </c>
      <c r="D62" s="25">
        <v>-0.40760911149203077</v>
      </c>
      <c r="E62" s="7" t="s">
        <v>32</v>
      </c>
    </row>
    <row r="63" spans="1:5">
      <c r="A63" s="25">
        <v>37</v>
      </c>
      <c r="B63" s="25">
        <v>1.8058094962550548</v>
      </c>
      <c r="C63" s="25">
        <v>-0.20580949625505474</v>
      </c>
      <c r="D63" s="25">
        <v>-0.18539752916391097</v>
      </c>
      <c r="E63" s="8" t="s">
        <v>33</v>
      </c>
    </row>
    <row r="64" spans="1:5">
      <c r="A64" s="25">
        <v>38</v>
      </c>
      <c r="B64" s="25">
        <v>1.7709306146475985</v>
      </c>
      <c r="C64" s="25">
        <v>-0.27093061464759849</v>
      </c>
      <c r="D64" s="25">
        <v>-0.24406000424915186</v>
      </c>
      <c r="E64" s="8" t="s">
        <v>34</v>
      </c>
    </row>
    <row r="65" spans="1:5">
      <c r="A65" s="25">
        <v>39</v>
      </c>
      <c r="B65" s="25">
        <v>1.7515029850878854</v>
      </c>
      <c r="C65" s="25">
        <v>-0.25150298508788538</v>
      </c>
      <c r="D65" s="25">
        <v>-0.22655918634024982</v>
      </c>
      <c r="E65" s="9" t="s">
        <v>35</v>
      </c>
    </row>
    <row r="66" spans="1:5">
      <c r="A66" s="25">
        <v>40</v>
      </c>
      <c r="B66" s="25">
        <v>2.275610445424995</v>
      </c>
      <c r="C66" s="25">
        <v>0.42438955457500516</v>
      </c>
      <c r="D66" s="25">
        <v>0.3822990496204875</v>
      </c>
      <c r="E66" s="7" t="s">
        <v>36</v>
      </c>
    </row>
    <row r="67" spans="1:5">
      <c r="A67" s="25">
        <v>41</v>
      </c>
      <c r="B67" s="25">
        <v>1.359693259999478</v>
      </c>
      <c r="C67" s="25">
        <v>-5.9693259999477943E-2</v>
      </c>
      <c r="D67" s="25">
        <v>-5.3772945918525973E-2</v>
      </c>
      <c r="E67" s="8" t="s">
        <v>37</v>
      </c>
    </row>
    <row r="68" spans="1:5">
      <c r="A68" s="25">
        <v>42</v>
      </c>
      <c r="B68" s="25">
        <v>1.468304991889438</v>
      </c>
      <c r="C68" s="25">
        <v>3.1695008110562028E-2</v>
      </c>
      <c r="D68" s="25">
        <v>2.8551530893628517E-2</v>
      </c>
      <c r="E68" s="9" t="s">
        <v>38</v>
      </c>
    </row>
    <row r="69" spans="1:5">
      <c r="A69" s="25">
        <v>43</v>
      </c>
      <c r="B69" s="25">
        <v>1.6668835635451806</v>
      </c>
      <c r="C69" s="25">
        <v>0.13311643645481941</v>
      </c>
      <c r="D69" s="25">
        <v>0.11991408977185204</v>
      </c>
      <c r="E69" s="7" t="s">
        <v>39</v>
      </c>
    </row>
    <row r="70" spans="1:5">
      <c r="A70" s="25">
        <v>44</v>
      </c>
      <c r="B70" s="25">
        <v>1.614415864253715</v>
      </c>
      <c r="C70" s="25">
        <v>0.58558413574628521</v>
      </c>
      <c r="D70" s="25">
        <v>0.52750652355906102</v>
      </c>
      <c r="E70" s="8" t="s">
        <v>40</v>
      </c>
    </row>
    <row r="71" spans="1:5">
      <c r="A71" s="25">
        <v>45</v>
      </c>
      <c r="B71" s="25">
        <v>1.6801144765745342</v>
      </c>
      <c r="C71" s="25">
        <v>0.41988552342546592</v>
      </c>
      <c r="D71" s="25">
        <v>0.37824172349318858</v>
      </c>
      <c r="E71" s="8" t="s">
        <v>41</v>
      </c>
    </row>
    <row r="72" spans="1:5" ht="14.25" thickBot="1">
      <c r="A72" s="26">
        <v>46</v>
      </c>
      <c r="B72" s="26">
        <v>1.7165862971509789</v>
      </c>
      <c r="C72" s="26">
        <v>-0.41658629715097883</v>
      </c>
      <c r="D72" s="26">
        <v>-0.37526971097397743</v>
      </c>
      <c r="E72" s="11" t="s">
        <v>44</v>
      </c>
    </row>
  </sheetData>
  <phoneticPr fontId="6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B5" sqref="B5"/>
    </sheetView>
  </sheetViews>
  <sheetFormatPr defaultRowHeight="13.5"/>
  <sheetData>
    <row r="1" spans="1:9">
      <c r="A1" t="s">
        <v>79</v>
      </c>
    </row>
    <row r="2" spans="1:9" ht="14.25" thickBot="1"/>
    <row r="3" spans="1:9">
      <c r="A3" s="33" t="s">
        <v>80</v>
      </c>
      <c r="B3" s="33"/>
    </row>
    <row r="4" spans="1:9">
      <c r="A4" s="25" t="s">
        <v>81</v>
      </c>
      <c r="B4" s="25">
        <v>0.86324919338823258</v>
      </c>
    </row>
    <row r="5" spans="1:9">
      <c r="A5" s="25" t="s">
        <v>82</v>
      </c>
      <c r="B5" s="25">
        <v>0.74519916988543411</v>
      </c>
    </row>
    <row r="6" spans="1:9">
      <c r="A6" s="25" t="s">
        <v>83</v>
      </c>
      <c r="B6" s="25">
        <v>0.72699911059153655</v>
      </c>
    </row>
    <row r="7" spans="1:9">
      <c r="A7" s="25" t="s">
        <v>84</v>
      </c>
      <c r="B7" s="25">
        <v>0.15341051730181912</v>
      </c>
    </row>
    <row r="8" spans="1:9" ht="14.25" thickBot="1">
      <c r="A8" s="26" t="s">
        <v>85</v>
      </c>
      <c r="B8" s="26">
        <v>46</v>
      </c>
    </row>
    <row r="10" spans="1:9" ht="14.25" thickBot="1">
      <c r="A10" t="s">
        <v>86</v>
      </c>
    </row>
    <row r="11" spans="1:9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9">
      <c r="A12" s="25" t="s">
        <v>87</v>
      </c>
      <c r="B12" s="25">
        <v>3</v>
      </c>
      <c r="C12" s="25">
        <v>2.8908867796968636</v>
      </c>
      <c r="D12" s="25">
        <v>0.96362892656562116</v>
      </c>
      <c r="E12" s="25">
        <v>40.944875939788702</v>
      </c>
      <c r="F12" s="25">
        <v>1.5519949013275915E-12</v>
      </c>
    </row>
    <row r="13" spans="1:9">
      <c r="A13" s="25" t="s">
        <v>88</v>
      </c>
      <c r="B13" s="25">
        <v>42</v>
      </c>
      <c r="C13" s="25">
        <v>0.98846104639009325</v>
      </c>
      <c r="D13" s="25">
        <v>2.3534786818811743E-2</v>
      </c>
      <c r="E13" s="25"/>
      <c r="F13" s="25"/>
    </row>
    <row r="14" spans="1:9" ht="14.25" thickBot="1">
      <c r="A14" s="26" t="s">
        <v>60</v>
      </c>
      <c r="B14" s="26">
        <v>45</v>
      </c>
      <c r="C14" s="26">
        <v>3.8793478260869567</v>
      </c>
      <c r="D14" s="26"/>
      <c r="E14" s="26"/>
      <c r="F14" s="26"/>
    </row>
    <row r="15" spans="1:9" ht="14.25" thickBot="1"/>
    <row r="16" spans="1:9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</row>
    <row r="17" spans="1:10">
      <c r="A17" s="25" t="s">
        <v>89</v>
      </c>
      <c r="B17" s="25">
        <v>-5.1592246157950843</v>
      </c>
      <c r="C17" s="25">
        <v>1.1891439057695044</v>
      </c>
      <c r="D17" s="25">
        <v>-4.3386040922074187</v>
      </c>
      <c r="E17" s="25">
        <v>8.8168678854843053E-5</v>
      </c>
      <c r="F17" s="25">
        <v>-7.5590141455591322</v>
      </c>
      <c r="G17" s="25">
        <v>-2.7594350860310368</v>
      </c>
      <c r="H17" s="25">
        <v>-8.3676135713664959</v>
      </c>
      <c r="I17" s="25">
        <v>-1.9508356602236727</v>
      </c>
    </row>
    <row r="18" spans="1:10">
      <c r="A18" s="25" t="s">
        <v>114</v>
      </c>
      <c r="B18" s="25">
        <v>4.7238935649651586</v>
      </c>
      <c r="C18" s="25">
        <v>1.1578060911152146</v>
      </c>
      <c r="D18" s="25">
        <v>4.0800386189150553</v>
      </c>
      <c r="E18" s="25">
        <v>1.9685027054975132E-4</v>
      </c>
      <c r="F18" s="25">
        <v>2.3873463048105119</v>
      </c>
      <c r="G18" s="25">
        <v>7.0604408251198052</v>
      </c>
      <c r="H18" s="25">
        <v>1.6000561072744888</v>
      </c>
      <c r="I18" s="25">
        <v>7.8477310226558288</v>
      </c>
      <c r="J18">
        <f>D18/SQRT(D18^2+$B$13)</f>
        <v>0.53277327050649059</v>
      </c>
    </row>
    <row r="19" spans="1:10">
      <c r="A19" s="25" t="s">
        <v>75</v>
      </c>
      <c r="B19" s="25">
        <v>5.4394657985025796E-2</v>
      </c>
      <c r="C19" s="25">
        <v>1.8664669784150496E-2</v>
      </c>
      <c r="D19" s="25">
        <v>2.9143112958374533</v>
      </c>
      <c r="E19" s="25">
        <v>5.6930180727963655E-3</v>
      </c>
      <c r="F19" s="25">
        <v>1.6727829851619219E-2</v>
      </c>
      <c r="G19" s="25">
        <v>9.2061486118432373E-2</v>
      </c>
      <c r="H19" s="25">
        <v>4.0361436754353178E-3</v>
      </c>
      <c r="I19" s="25">
        <v>0.10475317229461628</v>
      </c>
      <c r="J19">
        <f t="shared" ref="J19:J20" si="0">D19/SQRT(D19^2+$B$13)</f>
        <v>0.41012802603005805</v>
      </c>
    </row>
    <row r="20" spans="1:10" ht="14.25" thickBot="1">
      <c r="A20" s="26" t="s">
        <v>77</v>
      </c>
      <c r="B20" s="26">
        <v>2.8896169461122227E-2</v>
      </c>
      <c r="C20" s="26">
        <v>1.2486662925162961E-2</v>
      </c>
      <c r="D20" s="26">
        <v>2.3141626897680596</v>
      </c>
      <c r="E20" s="26">
        <v>2.5621494901062462E-2</v>
      </c>
      <c r="F20" s="26">
        <v>3.6970637817232595E-3</v>
      </c>
      <c r="G20" s="26">
        <v>5.409527514052119E-2</v>
      </c>
      <c r="H20" s="26">
        <v>-4.793673481066827E-3</v>
      </c>
      <c r="I20" s="26">
        <v>6.2586012403311284E-2</v>
      </c>
      <c r="J20">
        <f t="shared" si="0"/>
        <v>0.33628644855454221</v>
      </c>
    </row>
    <row r="24" spans="1:10">
      <c r="A24" t="s">
        <v>102</v>
      </c>
    </row>
    <row r="25" spans="1:10" ht="14.25" thickBot="1"/>
    <row r="26" spans="1:10">
      <c r="A26" s="27" t="s">
        <v>103</v>
      </c>
      <c r="B26" s="27" t="s">
        <v>115</v>
      </c>
      <c r="C26" s="27" t="s">
        <v>88</v>
      </c>
      <c r="D26" s="27" t="s">
        <v>113</v>
      </c>
    </row>
    <row r="27" spans="1:10">
      <c r="A27" s="25">
        <v>1</v>
      </c>
      <c r="B27" s="25">
        <v>1.47562564722217</v>
      </c>
      <c r="C27" s="25">
        <v>-0.17562564722217</v>
      </c>
      <c r="D27" s="25">
        <v>-1.1849892623084779</v>
      </c>
      <c r="E27" s="4" t="s">
        <v>71</v>
      </c>
    </row>
    <row r="28" spans="1:10">
      <c r="A28" s="25">
        <v>2</v>
      </c>
      <c r="B28" s="25">
        <v>1.1791859189936345</v>
      </c>
      <c r="C28" s="25">
        <v>0.12081408100636559</v>
      </c>
      <c r="D28" s="25">
        <v>0.81516219864576656</v>
      </c>
      <c r="E28" s="7" t="s">
        <v>0</v>
      </c>
    </row>
    <row r="29" spans="1:10">
      <c r="A29" s="25">
        <v>3</v>
      </c>
      <c r="B29" s="25">
        <v>1.1281557242820202</v>
      </c>
      <c r="C29" s="25">
        <v>-0.12815572428202016</v>
      </c>
      <c r="D29" s="25">
        <v>-0.8646980642038562</v>
      </c>
      <c r="E29" s="8" t="s">
        <v>1</v>
      </c>
    </row>
    <row r="30" spans="1:10">
      <c r="A30" s="25">
        <v>4</v>
      </c>
      <c r="B30" s="25">
        <v>1.0799944073879488</v>
      </c>
      <c r="C30" s="25">
        <v>0.32000559261205108</v>
      </c>
      <c r="D30" s="25">
        <v>2.1591561205422463</v>
      </c>
      <c r="E30" s="8" t="s">
        <v>2</v>
      </c>
    </row>
    <row r="31" spans="1:10">
      <c r="A31" s="25">
        <v>5</v>
      </c>
      <c r="B31" s="25">
        <v>1.0904405528564158</v>
      </c>
      <c r="C31" s="25">
        <v>9.5594471435842543E-3</v>
      </c>
      <c r="D31" s="25">
        <v>6.4499931518674156E-2</v>
      </c>
      <c r="E31" s="8" t="s">
        <v>3</v>
      </c>
    </row>
    <row r="32" spans="1:10">
      <c r="A32" s="25">
        <v>6</v>
      </c>
      <c r="B32" s="25">
        <v>1.020039253274009</v>
      </c>
      <c r="C32" s="25">
        <v>7.9960746725991072E-2</v>
      </c>
      <c r="D32" s="25">
        <v>0.53951474499964802</v>
      </c>
      <c r="E32" s="8" t="s">
        <v>4</v>
      </c>
    </row>
    <row r="33" spans="1:5">
      <c r="A33" s="25">
        <v>7</v>
      </c>
      <c r="B33" s="25">
        <v>1.0262682840392396</v>
      </c>
      <c r="C33" s="25">
        <v>7.3731715960760447E-2</v>
      </c>
      <c r="D33" s="25">
        <v>0.49748594859014694</v>
      </c>
      <c r="E33" s="9" t="s">
        <v>5</v>
      </c>
    </row>
    <row r="34" spans="1:5">
      <c r="A34" s="25">
        <v>8</v>
      </c>
      <c r="B34" s="25">
        <v>0.98558496733892564</v>
      </c>
      <c r="C34" s="25">
        <v>-8.5584967338925622E-2</v>
      </c>
      <c r="D34" s="25">
        <v>-0.57746273915992319</v>
      </c>
      <c r="E34" s="7" t="s">
        <v>6</v>
      </c>
    </row>
    <row r="35" spans="1:5">
      <c r="A35" s="25">
        <v>9</v>
      </c>
      <c r="B35" s="25">
        <v>0.94609698499674266</v>
      </c>
      <c r="C35" s="25">
        <v>5.3903015003257337E-2</v>
      </c>
      <c r="D35" s="25">
        <v>0.3636968460768728</v>
      </c>
      <c r="E35" s="8" t="s">
        <v>7</v>
      </c>
    </row>
    <row r="36" spans="1:5">
      <c r="A36" s="25">
        <v>10</v>
      </c>
      <c r="B36" s="25">
        <v>0.91246922876354164</v>
      </c>
      <c r="C36" s="25">
        <v>8.753077123645836E-2</v>
      </c>
      <c r="D36" s="25">
        <v>0.59059155469230074</v>
      </c>
      <c r="E36" s="8" t="s">
        <v>8</v>
      </c>
    </row>
    <row r="37" spans="1:5">
      <c r="A37" s="25">
        <v>11</v>
      </c>
      <c r="B37" s="25">
        <v>1.0959484235040362</v>
      </c>
      <c r="C37" s="25">
        <v>-0.19594842350403618</v>
      </c>
      <c r="D37" s="25">
        <v>-1.3221120120617886</v>
      </c>
      <c r="E37" s="8" t="s">
        <v>9</v>
      </c>
    </row>
    <row r="38" spans="1:5">
      <c r="A38" s="25">
        <v>12</v>
      </c>
      <c r="B38" s="25">
        <v>1.0079567113207815</v>
      </c>
      <c r="C38" s="25">
        <v>0.19204328867921849</v>
      </c>
      <c r="D38" s="25">
        <v>1.2957631108137726</v>
      </c>
      <c r="E38" s="8" t="s">
        <v>10</v>
      </c>
    </row>
    <row r="39" spans="1:5">
      <c r="A39" s="25">
        <v>13</v>
      </c>
      <c r="B39" s="25">
        <v>0.90647316863851302</v>
      </c>
      <c r="C39" s="25">
        <v>9.3526831361486984E-2</v>
      </c>
      <c r="D39" s="25">
        <v>0.63104844112487646</v>
      </c>
      <c r="E39" s="9" t="s">
        <v>11</v>
      </c>
    </row>
    <row r="40" spans="1:5">
      <c r="A40" s="25">
        <v>14</v>
      </c>
      <c r="B40" s="25">
        <v>1.0593987067095023</v>
      </c>
      <c r="C40" s="25">
        <v>-5.9398706709502314E-2</v>
      </c>
      <c r="D40" s="25">
        <v>-0.40077762421982716</v>
      </c>
      <c r="E40" s="7" t="s">
        <v>12</v>
      </c>
    </row>
    <row r="41" spans="1:5">
      <c r="A41" s="25">
        <v>15</v>
      </c>
      <c r="B41" s="25">
        <v>1.3285652036991884</v>
      </c>
      <c r="C41" s="25">
        <v>0.37143479630081155</v>
      </c>
      <c r="D41" s="25">
        <v>2.5061615557060666</v>
      </c>
      <c r="E41" s="8" t="s">
        <v>13</v>
      </c>
    </row>
    <row r="42" spans="1:5">
      <c r="A42" s="25">
        <v>16</v>
      </c>
      <c r="B42" s="25">
        <v>1.1442182504144336</v>
      </c>
      <c r="C42" s="25">
        <v>-0.14421825041443359</v>
      </c>
      <c r="D42" s="25">
        <v>-0.97307586262632095</v>
      </c>
      <c r="E42" s="10" t="s">
        <v>43</v>
      </c>
    </row>
    <row r="43" spans="1:5">
      <c r="A43" s="25">
        <v>17</v>
      </c>
      <c r="B43" s="25">
        <v>0.8164746010152979</v>
      </c>
      <c r="C43" s="25">
        <v>0.28352539898470219</v>
      </c>
      <c r="D43" s="25">
        <v>1.9130153181077505</v>
      </c>
      <c r="E43" s="9" t="s">
        <v>14</v>
      </c>
    </row>
    <row r="44" spans="1:5">
      <c r="A44" s="25">
        <v>18</v>
      </c>
      <c r="B44" s="25">
        <v>0.84235470148718194</v>
      </c>
      <c r="C44" s="25">
        <v>-4.2354701487181901E-2</v>
      </c>
      <c r="D44" s="25">
        <v>-0.2857775459588785</v>
      </c>
      <c r="E44" s="7" t="s">
        <v>15</v>
      </c>
    </row>
    <row r="45" spans="1:5">
      <c r="A45" s="25">
        <v>19</v>
      </c>
      <c r="B45" s="25">
        <v>0.82245783720667998</v>
      </c>
      <c r="C45" s="25">
        <v>-0.12245783720668002</v>
      </c>
      <c r="D45" s="25">
        <v>-0.82625302437671189</v>
      </c>
      <c r="E45" s="8" t="s">
        <v>16</v>
      </c>
    </row>
    <row r="46" spans="1:5">
      <c r="A46" s="25">
        <v>20</v>
      </c>
      <c r="B46" s="25">
        <v>0.76838383043097869</v>
      </c>
      <c r="C46" s="25">
        <v>-0.26838383043097869</v>
      </c>
      <c r="D46" s="25">
        <v>-1.8108514460625</v>
      </c>
      <c r="E46" s="9" t="s">
        <v>17</v>
      </c>
    </row>
    <row r="47" spans="1:5">
      <c r="A47" s="25">
        <v>21</v>
      </c>
      <c r="B47" s="25">
        <v>0.79281799770199424</v>
      </c>
      <c r="C47" s="25">
        <v>-0.19281799770199426</v>
      </c>
      <c r="D47" s="25">
        <v>-1.3009902623598191</v>
      </c>
      <c r="E47" s="7" t="s">
        <v>18</v>
      </c>
    </row>
    <row r="48" spans="1:5">
      <c r="A48" s="25">
        <v>22</v>
      </c>
      <c r="B48" s="25">
        <v>0.88105316648623067</v>
      </c>
      <c r="C48" s="25">
        <v>1.8946833513769357E-2</v>
      </c>
      <c r="D48" s="25">
        <v>0.12783892685195986</v>
      </c>
      <c r="E48" s="8" t="s">
        <v>19</v>
      </c>
    </row>
    <row r="49" spans="1:5">
      <c r="A49" s="25">
        <v>23</v>
      </c>
      <c r="B49" s="25">
        <v>0.98391500755979067</v>
      </c>
      <c r="C49" s="25">
        <v>-0.28391500755979071</v>
      </c>
      <c r="D49" s="25">
        <v>-1.9156441026007076</v>
      </c>
      <c r="E49" s="8" t="s">
        <v>20</v>
      </c>
    </row>
    <row r="50" spans="1:5">
      <c r="A50" s="25">
        <v>24</v>
      </c>
      <c r="B50" s="25">
        <v>0.7427755245090002</v>
      </c>
      <c r="C50" s="25">
        <v>-0.14277552450900022</v>
      </c>
      <c r="D50" s="25">
        <v>-0.96334143753845136</v>
      </c>
      <c r="E50" s="9" t="s">
        <v>21</v>
      </c>
    </row>
    <row r="51" spans="1:5">
      <c r="A51" s="25">
        <v>25</v>
      </c>
      <c r="B51" s="25">
        <v>0.72241317175038766</v>
      </c>
      <c r="C51" s="25">
        <v>-0.12241317175038768</v>
      </c>
      <c r="D51" s="25">
        <v>-0.82595165560205008</v>
      </c>
      <c r="E51" s="7" t="s">
        <v>22</v>
      </c>
    </row>
    <row r="52" spans="1:5">
      <c r="A52" s="25">
        <v>26</v>
      </c>
      <c r="B52" s="25">
        <v>0.76737170189002413</v>
      </c>
      <c r="C52" s="25">
        <v>0.1326282981099759</v>
      </c>
      <c r="D52" s="25">
        <v>0.89487561540345362</v>
      </c>
      <c r="E52" s="8" t="s">
        <v>23</v>
      </c>
    </row>
    <row r="53" spans="1:5">
      <c r="A53" s="25">
        <v>27</v>
      </c>
      <c r="B53" s="25">
        <v>0.97511203137618896</v>
      </c>
      <c r="C53" s="25">
        <v>2.4887968623811041E-2</v>
      </c>
      <c r="D53" s="25">
        <v>0.16792522075422414</v>
      </c>
      <c r="E53" s="8" t="s">
        <v>24</v>
      </c>
    </row>
    <row r="54" spans="1:5">
      <c r="A54" s="25">
        <v>28</v>
      </c>
      <c r="B54" s="25">
        <v>0.84109952517510722</v>
      </c>
      <c r="C54" s="25">
        <v>-0.14109952517510727</v>
      </c>
      <c r="D54" s="25">
        <v>-0.95203305948711281</v>
      </c>
      <c r="E54" s="8" t="s">
        <v>25</v>
      </c>
    </row>
    <row r="55" spans="1:5">
      <c r="A55" s="25">
        <v>29</v>
      </c>
      <c r="B55" s="25">
        <v>0.70428764323941095</v>
      </c>
      <c r="C55" s="25">
        <v>-0.10428764323941098</v>
      </c>
      <c r="D55" s="25">
        <v>-0.70365427478726084</v>
      </c>
      <c r="E55" s="8" t="s">
        <v>26</v>
      </c>
    </row>
    <row r="56" spans="1:5">
      <c r="A56" s="25">
        <v>30</v>
      </c>
      <c r="B56" s="25">
        <v>0.64529663021072592</v>
      </c>
      <c r="C56" s="25">
        <v>-0.14529663021072592</v>
      </c>
      <c r="D56" s="25">
        <v>-0.98035195526716556</v>
      </c>
      <c r="E56" s="11" t="s">
        <v>42</v>
      </c>
    </row>
    <row r="57" spans="1:5">
      <c r="A57" s="25">
        <v>31</v>
      </c>
      <c r="B57" s="25">
        <v>0.67255922529023326</v>
      </c>
      <c r="C57" s="25">
        <v>2.7440774709766691E-2</v>
      </c>
      <c r="D57" s="25">
        <v>0.18514962874052715</v>
      </c>
      <c r="E57" s="7" t="s">
        <v>27</v>
      </c>
    </row>
    <row r="58" spans="1:5">
      <c r="A58" s="25">
        <v>32</v>
      </c>
      <c r="B58" s="25">
        <v>0.64140472650004599</v>
      </c>
      <c r="C58" s="25">
        <v>-4.1404726500046007E-2</v>
      </c>
      <c r="D58" s="25">
        <v>-0.27936783201890014</v>
      </c>
      <c r="E58" s="8" t="s">
        <v>28</v>
      </c>
    </row>
    <row r="59" spans="1:5">
      <c r="A59" s="25">
        <v>33</v>
      </c>
      <c r="B59" s="25">
        <v>0.6682577469490667</v>
      </c>
      <c r="C59" s="25">
        <v>-6.8257746949066722E-2</v>
      </c>
      <c r="D59" s="25">
        <v>-0.46055173878842737</v>
      </c>
      <c r="E59" s="8" t="s">
        <v>29</v>
      </c>
    </row>
    <row r="60" spans="1:5">
      <c r="A60" s="25">
        <v>34</v>
      </c>
      <c r="B60" s="25">
        <v>0.64519914591535787</v>
      </c>
      <c r="C60" s="25">
        <v>5.4800854084642081E-2</v>
      </c>
      <c r="D60" s="25">
        <v>0.36975478628976177</v>
      </c>
      <c r="E60" s="8" t="s">
        <v>30</v>
      </c>
    </row>
    <row r="61" spans="1:5">
      <c r="A61" s="25">
        <v>35</v>
      </c>
      <c r="B61" s="25">
        <v>0.5532191407317022</v>
      </c>
      <c r="C61" s="25">
        <v>4.6780859268297781E-2</v>
      </c>
      <c r="D61" s="25">
        <v>0.31564191672057296</v>
      </c>
      <c r="E61" s="9" t="s">
        <v>31</v>
      </c>
    </row>
    <row r="62" spans="1:5">
      <c r="A62" s="25">
        <v>36</v>
      </c>
      <c r="B62" s="25">
        <v>0.61140610699896847</v>
      </c>
      <c r="C62" s="25">
        <v>-1.140610699896849E-2</v>
      </c>
      <c r="D62" s="25">
        <v>-7.6959797912779099E-2</v>
      </c>
      <c r="E62" s="7" t="s">
        <v>32</v>
      </c>
    </row>
    <row r="63" spans="1:5">
      <c r="A63" s="25">
        <v>37</v>
      </c>
      <c r="B63" s="25">
        <v>0.61893180736353592</v>
      </c>
      <c r="C63" s="25">
        <v>-1.8931807363535946E-2</v>
      </c>
      <c r="D63" s="25">
        <v>-0.12773754173559412</v>
      </c>
      <c r="E63" s="8" t="s">
        <v>33</v>
      </c>
    </row>
    <row r="64" spans="1:5">
      <c r="A64" s="25">
        <v>38</v>
      </c>
      <c r="B64" s="25">
        <v>0.57108000537119752</v>
      </c>
      <c r="C64" s="25">
        <v>-7.1080005371197519E-2</v>
      </c>
      <c r="D64" s="25">
        <v>-0.47959420769078531</v>
      </c>
      <c r="E64" s="8" t="s">
        <v>34</v>
      </c>
    </row>
    <row r="65" spans="1:5">
      <c r="A65" s="25">
        <v>39</v>
      </c>
      <c r="B65" s="25">
        <v>0.55334950255684889</v>
      </c>
      <c r="C65" s="25">
        <v>0.14665049744315106</v>
      </c>
      <c r="D65" s="25">
        <v>0.98948682912181163</v>
      </c>
      <c r="E65" s="9" t="s">
        <v>35</v>
      </c>
    </row>
    <row r="66" spans="1:5">
      <c r="A66" s="25">
        <v>40</v>
      </c>
      <c r="B66" s="25">
        <v>0.62632129040663731</v>
      </c>
      <c r="C66" s="25">
        <v>7.3678709593362646E-2</v>
      </c>
      <c r="D66" s="25">
        <v>0.49712830164510302</v>
      </c>
      <c r="E66" s="7" t="s">
        <v>36</v>
      </c>
    </row>
    <row r="67" spans="1:5">
      <c r="A67" s="25">
        <v>41</v>
      </c>
      <c r="B67" s="25">
        <v>0.44538897003878652</v>
      </c>
      <c r="C67" s="25">
        <v>5.4611029961213475E-2</v>
      </c>
      <c r="D67" s="25">
        <v>0.368473996430491</v>
      </c>
      <c r="E67" s="8" t="s">
        <v>37</v>
      </c>
    </row>
    <row r="68" spans="1:5">
      <c r="A68" s="25">
        <v>42</v>
      </c>
      <c r="B68" s="25">
        <v>0.42686164994482478</v>
      </c>
      <c r="C68" s="25">
        <v>7.3138350055175216E-2</v>
      </c>
      <c r="D68" s="25">
        <v>0.49348236347681229</v>
      </c>
      <c r="E68" s="9" t="s">
        <v>38</v>
      </c>
    </row>
    <row r="69" spans="1:5">
      <c r="A69" s="25">
        <v>43</v>
      </c>
      <c r="B69" s="25">
        <v>0.46912739397375569</v>
      </c>
      <c r="C69" s="25">
        <v>3.0872606026244309E-2</v>
      </c>
      <c r="D69" s="25">
        <v>0.20830503527938823</v>
      </c>
      <c r="E69" s="7" t="s">
        <v>39</v>
      </c>
    </row>
    <row r="70" spans="1:5">
      <c r="A70" s="25">
        <v>44</v>
      </c>
      <c r="B70" s="25">
        <v>0.49616413311757768</v>
      </c>
      <c r="C70" s="25">
        <v>0.30383586688242237</v>
      </c>
      <c r="D70" s="25">
        <v>2.0500550201782195</v>
      </c>
      <c r="E70" s="8" t="s">
        <v>40</v>
      </c>
    </row>
    <row r="71" spans="1:5">
      <c r="A71" s="25">
        <v>45</v>
      </c>
      <c r="B71" s="25">
        <v>0.41579352129729363</v>
      </c>
      <c r="C71" s="25">
        <v>-1.5793521297293611E-2</v>
      </c>
      <c r="D71" s="25">
        <v>-0.10656275690564797</v>
      </c>
      <c r="E71" s="8" t="s">
        <v>41</v>
      </c>
    </row>
    <row r="72" spans="1:5" ht="14.25" thickBot="1">
      <c r="A72" s="26">
        <v>46</v>
      </c>
      <c r="B72" s="26">
        <v>0.39270083006411483</v>
      </c>
      <c r="C72" s="26">
        <v>-9.2700830064114836E-2</v>
      </c>
      <c r="D72" s="26">
        <v>-0.62547520803779411</v>
      </c>
      <c r="E72" s="11" t="s">
        <v>44</v>
      </c>
    </row>
  </sheetData>
  <phoneticPr fontId="6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2"/>
  <sheetViews>
    <sheetView topLeftCell="A3" workbookViewId="0">
      <selection activeCell="J20" sqref="J20"/>
    </sheetView>
  </sheetViews>
  <sheetFormatPr defaultRowHeight="13.5"/>
  <sheetData>
    <row r="1" spans="1:10">
      <c r="A1" t="s">
        <v>79</v>
      </c>
    </row>
    <row r="2" spans="1:10" ht="14.25" thickBot="1"/>
    <row r="3" spans="1:10">
      <c r="A3" s="33" t="s">
        <v>80</v>
      </c>
      <c r="B3" s="33"/>
    </row>
    <row r="4" spans="1:10">
      <c r="A4" s="25" t="s">
        <v>81</v>
      </c>
      <c r="B4" s="25">
        <v>0.60533767146789064</v>
      </c>
    </row>
    <row r="5" spans="1:10">
      <c r="A5" s="25" t="s">
        <v>82</v>
      </c>
      <c r="B5" s="25">
        <v>0.36643369649816787</v>
      </c>
    </row>
    <row r="6" spans="1:10">
      <c r="A6" s="25" t="s">
        <v>83</v>
      </c>
      <c r="B6" s="25">
        <v>0.32117896053375133</v>
      </c>
    </row>
    <row r="7" spans="1:10">
      <c r="A7" s="25" t="s">
        <v>84</v>
      </c>
      <c r="B7" s="25">
        <v>1.7239498615892437</v>
      </c>
    </row>
    <row r="8" spans="1:10" ht="14.25" thickBot="1">
      <c r="A8" s="26" t="s">
        <v>85</v>
      </c>
      <c r="B8" s="26">
        <v>46</v>
      </c>
    </row>
    <row r="10" spans="1:10" ht="14.25" thickBot="1">
      <c r="A10" t="s">
        <v>86</v>
      </c>
    </row>
    <row r="11" spans="1:10">
      <c r="A11" s="27"/>
      <c r="B11" s="27" t="s">
        <v>90</v>
      </c>
      <c r="C11" s="27" t="s">
        <v>91</v>
      </c>
      <c r="D11" s="27" t="s">
        <v>92</v>
      </c>
      <c r="E11" s="27" t="s">
        <v>93</v>
      </c>
      <c r="F11" s="27" t="s">
        <v>94</v>
      </c>
    </row>
    <row r="12" spans="1:10">
      <c r="A12" s="25" t="s">
        <v>87</v>
      </c>
      <c r="B12" s="25">
        <v>3</v>
      </c>
      <c r="C12" s="25">
        <v>72.194129608075087</v>
      </c>
      <c r="D12" s="25">
        <v>24.064709869358364</v>
      </c>
      <c r="E12" s="25">
        <v>8.097134779137626</v>
      </c>
      <c r="F12" s="25">
        <v>2.2751446720782538E-4</v>
      </c>
    </row>
    <row r="13" spans="1:10">
      <c r="A13" s="25" t="s">
        <v>88</v>
      </c>
      <c r="B13" s="25">
        <v>42</v>
      </c>
      <c r="C13" s="25">
        <v>124.82413126149004</v>
      </c>
      <c r="D13" s="25">
        <v>2.9720031252735724</v>
      </c>
      <c r="E13" s="25"/>
      <c r="F13" s="25"/>
    </row>
    <row r="14" spans="1:10" ht="14.25" thickBot="1">
      <c r="A14" s="26" t="s">
        <v>60</v>
      </c>
      <c r="B14" s="26">
        <v>45</v>
      </c>
      <c r="C14" s="26">
        <v>197.01826086956513</v>
      </c>
      <c r="D14" s="26"/>
      <c r="E14" s="26"/>
      <c r="F14" s="26"/>
    </row>
    <row r="15" spans="1:10" ht="14.25" thickBot="1"/>
    <row r="16" spans="1:10">
      <c r="A16" s="27"/>
      <c r="B16" s="27" t="s">
        <v>95</v>
      </c>
      <c r="C16" s="27" t="s">
        <v>84</v>
      </c>
      <c r="D16" s="27" t="s">
        <v>96</v>
      </c>
      <c r="E16" s="27" t="s">
        <v>97</v>
      </c>
      <c r="F16" s="27" t="s">
        <v>98</v>
      </c>
      <c r="G16" s="27" t="s">
        <v>99</v>
      </c>
      <c r="H16" s="27" t="s">
        <v>100</v>
      </c>
      <c r="I16" s="27" t="s">
        <v>101</v>
      </c>
      <c r="J16" s="35" t="s">
        <v>118</v>
      </c>
    </row>
    <row r="17" spans="1:10">
      <c r="A17" s="25" t="s">
        <v>89</v>
      </c>
      <c r="B17" s="25">
        <v>-19.447436377301344</v>
      </c>
      <c r="C17" s="25">
        <v>13.362998233868288</v>
      </c>
      <c r="D17" s="25">
        <v>-1.4553198344374658</v>
      </c>
      <c r="E17" s="25">
        <v>0.15301494120259251</v>
      </c>
      <c r="F17" s="25">
        <v>-46.41505828773856</v>
      </c>
      <c r="G17" s="25">
        <v>7.5201855331358729</v>
      </c>
      <c r="H17" s="25">
        <v>-55.501689978440886</v>
      </c>
      <c r="I17" s="25">
        <v>16.606817223838199</v>
      </c>
    </row>
    <row r="18" spans="1:10">
      <c r="A18" s="25" t="s">
        <v>114</v>
      </c>
      <c r="B18" s="25">
        <v>-26.261550533537445</v>
      </c>
      <c r="C18" s="25">
        <v>13.010839710541729</v>
      </c>
      <c r="D18" s="25">
        <v>-2.0184362514480627</v>
      </c>
      <c r="E18" s="25">
        <v>4.996156334261375E-2</v>
      </c>
      <c r="F18" s="25">
        <v>-52.518487779994175</v>
      </c>
      <c r="G18" s="25">
        <v>-4.6132870807156223E-3</v>
      </c>
      <c r="H18" s="25">
        <v>-61.365657132813382</v>
      </c>
      <c r="I18" s="25">
        <v>8.8425560657384921</v>
      </c>
      <c r="J18">
        <f>D18/SQRT(D18^2+$B$13)</f>
        <v>-0.29736282806174003</v>
      </c>
    </row>
    <row r="19" spans="1:10">
      <c r="A19" s="25" t="s">
        <v>75</v>
      </c>
      <c r="B19" s="25">
        <v>0.42260663727917991</v>
      </c>
      <c r="C19" s="25">
        <v>0.2097441261324372</v>
      </c>
      <c r="D19" s="25">
        <v>2.0148675677922752</v>
      </c>
      <c r="E19" s="25">
        <v>5.0349591607597589E-2</v>
      </c>
      <c r="F19" s="25">
        <v>-6.741409176491131E-4</v>
      </c>
      <c r="G19" s="25">
        <v>0.84588741547600899</v>
      </c>
      <c r="H19" s="25">
        <v>-0.14329689593854567</v>
      </c>
      <c r="I19" s="25">
        <v>0.98851017049690548</v>
      </c>
      <c r="J19">
        <f t="shared" ref="J19:J20" si="0">D19/SQRT(D19^2+$B$13)</f>
        <v>0.29688345451473275</v>
      </c>
    </row>
    <row r="20" spans="1:10" ht="14.25" thickBot="1">
      <c r="A20" s="26" t="s">
        <v>77</v>
      </c>
      <c r="B20" s="26">
        <v>8.1506540425617571E-2</v>
      </c>
      <c r="C20" s="26">
        <v>0.14031880734223279</v>
      </c>
      <c r="D20" s="26">
        <v>0.58086682725877148</v>
      </c>
      <c r="E20" s="26">
        <v>0.56443435903095829</v>
      </c>
      <c r="F20" s="26">
        <v>-0.20166827387153391</v>
      </c>
      <c r="G20" s="26">
        <v>0.36468135472276902</v>
      </c>
      <c r="H20" s="26">
        <v>-0.29708288811326578</v>
      </c>
      <c r="I20" s="26">
        <v>0.46009596896450089</v>
      </c>
      <c r="J20">
        <f t="shared" si="0"/>
        <v>8.9271832755412936E-2</v>
      </c>
    </row>
    <row r="24" spans="1:10">
      <c r="A24" t="s">
        <v>102</v>
      </c>
    </row>
    <row r="25" spans="1:10" ht="14.25" thickBot="1"/>
    <row r="26" spans="1:10">
      <c r="A26" s="27" t="s">
        <v>103</v>
      </c>
      <c r="B26" s="27" t="s">
        <v>104</v>
      </c>
      <c r="C26" s="27" t="s">
        <v>88</v>
      </c>
      <c r="D26" s="27" t="s">
        <v>113</v>
      </c>
    </row>
    <row r="27" spans="1:10">
      <c r="A27" s="25">
        <v>1</v>
      </c>
      <c r="B27" s="25">
        <v>9.1161946544574111</v>
      </c>
      <c r="C27" s="25">
        <v>-3.9161946544574109</v>
      </c>
      <c r="D27" s="25">
        <v>-2.3513715058659734</v>
      </c>
    </row>
    <row r="28" spans="1:10">
      <c r="A28" s="25">
        <v>2</v>
      </c>
      <c r="B28" s="25">
        <v>8.9936022580212054</v>
      </c>
      <c r="C28" s="25">
        <v>-2.2936022580212052</v>
      </c>
      <c r="D28" s="25">
        <v>-1.3771304726036746</v>
      </c>
    </row>
    <row r="29" spans="1:10">
      <c r="A29" s="25">
        <v>3</v>
      </c>
      <c r="B29" s="25">
        <v>8.5642828308915391</v>
      </c>
      <c r="C29" s="25">
        <v>-1.3642828308915389</v>
      </c>
      <c r="D29" s="25">
        <v>-0.81914615016627434</v>
      </c>
    </row>
    <row r="30" spans="1:10">
      <c r="A30" s="25">
        <v>4</v>
      </c>
      <c r="B30" s="25">
        <v>7.7239318685143541</v>
      </c>
      <c r="C30" s="25">
        <v>-0.12393186851435445</v>
      </c>
      <c r="D30" s="25">
        <v>-7.4411486150643427E-2</v>
      </c>
    </row>
    <row r="31" spans="1:10">
      <c r="A31" s="25">
        <v>5</v>
      </c>
      <c r="B31" s="25">
        <v>8.5305857546246227</v>
      </c>
      <c r="C31" s="25">
        <v>1.1694142453753766</v>
      </c>
      <c r="D31" s="25">
        <v>0.70214266086076238</v>
      </c>
    </row>
    <row r="32" spans="1:10">
      <c r="A32" s="25">
        <v>6</v>
      </c>
      <c r="B32" s="25">
        <v>7.9135238415416431</v>
      </c>
      <c r="C32" s="25">
        <v>0.78647615845835617</v>
      </c>
      <c r="D32" s="25">
        <v>0.47221800554194648</v>
      </c>
    </row>
    <row r="33" spans="1:4">
      <c r="A33" s="25">
        <v>7</v>
      </c>
      <c r="B33" s="25">
        <v>7.5486994168718251</v>
      </c>
      <c r="C33" s="25">
        <v>0.7513005831281756</v>
      </c>
      <c r="D33" s="25">
        <v>0.4510977975768784</v>
      </c>
    </row>
    <row r="34" spans="1:4">
      <c r="A34" s="25">
        <v>8</v>
      </c>
      <c r="B34" s="25">
        <v>6.7486944672787583</v>
      </c>
      <c r="C34" s="25">
        <v>-0.74869446727875832</v>
      </c>
      <c r="D34" s="25">
        <v>-0.44953302690279284</v>
      </c>
    </row>
    <row r="35" spans="1:4">
      <c r="A35" s="25">
        <v>9</v>
      </c>
      <c r="B35" s="25">
        <v>6.9941718098889893</v>
      </c>
      <c r="C35" s="25">
        <v>-0.99417180988898934</v>
      </c>
      <c r="D35" s="25">
        <v>-0.59692315422764841</v>
      </c>
    </row>
    <row r="36" spans="1:4">
      <c r="A36" s="25">
        <v>10</v>
      </c>
      <c r="B36" s="25">
        <v>6.8554043354893821</v>
      </c>
      <c r="C36" s="25">
        <v>-1.1554043354893819</v>
      </c>
      <c r="D36" s="25">
        <v>-0.69373079530954862</v>
      </c>
    </row>
    <row r="37" spans="1:4">
      <c r="A37" s="25">
        <v>11</v>
      </c>
      <c r="B37" s="25">
        <v>5.5907690763384821</v>
      </c>
      <c r="C37" s="25">
        <v>-0.79076907633848226</v>
      </c>
      <c r="D37" s="25">
        <v>-0.47479557016041146</v>
      </c>
    </row>
    <row r="38" spans="1:4">
      <c r="A38" s="25">
        <v>12</v>
      </c>
      <c r="B38" s="25">
        <v>7.4110498012607771</v>
      </c>
      <c r="C38" s="25">
        <v>7.1889501987392226</v>
      </c>
      <c r="D38" s="25">
        <v>4.3164076727301932</v>
      </c>
    </row>
    <row r="39" spans="1:4">
      <c r="A39" s="25">
        <v>13</v>
      </c>
      <c r="B39" s="25">
        <v>6.8642664305592351</v>
      </c>
      <c r="C39" s="25">
        <v>1.3357335694407642</v>
      </c>
      <c r="D39" s="25">
        <v>0.80200453035111463</v>
      </c>
    </row>
    <row r="40" spans="1:4">
      <c r="A40" s="25">
        <v>14</v>
      </c>
      <c r="B40" s="25">
        <v>5.7258604543110678</v>
      </c>
      <c r="C40" s="25">
        <v>-0.82586045431106747</v>
      </c>
      <c r="D40" s="25">
        <v>-0.49586522413493839</v>
      </c>
    </row>
    <row r="41" spans="1:4">
      <c r="A41" s="25">
        <v>15</v>
      </c>
      <c r="B41" s="25">
        <v>4.1862060504622534</v>
      </c>
      <c r="C41" s="25">
        <v>2.5137939495377468</v>
      </c>
      <c r="D41" s="25">
        <v>1.5093385253037928</v>
      </c>
    </row>
    <row r="42" spans="1:4">
      <c r="A42" s="25">
        <v>16</v>
      </c>
      <c r="B42" s="25">
        <v>5.0238525912954568</v>
      </c>
      <c r="C42" s="25">
        <v>-0.92385259129545716</v>
      </c>
      <c r="D42" s="25">
        <v>-0.55470191102989397</v>
      </c>
    </row>
    <row r="43" spans="1:4">
      <c r="A43" s="25">
        <v>17</v>
      </c>
      <c r="B43" s="25">
        <v>6.7426889132479904</v>
      </c>
      <c r="C43" s="25">
        <v>-1.0426889132479902</v>
      </c>
      <c r="D43" s="25">
        <v>-0.62605391621764828</v>
      </c>
    </row>
    <row r="44" spans="1:4">
      <c r="A44" s="25">
        <v>18</v>
      </c>
      <c r="B44" s="25">
        <v>7.0177642095788251</v>
      </c>
      <c r="C44" s="25">
        <v>1.2822357904211756</v>
      </c>
      <c r="D44" s="25">
        <v>0.76988325847546946</v>
      </c>
    </row>
    <row r="45" spans="1:4">
      <c r="A45" s="25">
        <v>19</v>
      </c>
      <c r="B45" s="25">
        <v>6.9135933367528661</v>
      </c>
      <c r="C45" s="25">
        <v>1.2864066632471332</v>
      </c>
      <c r="D45" s="25">
        <v>0.77238754449362856</v>
      </c>
    </row>
    <row r="46" spans="1:4">
      <c r="A46" s="25">
        <v>20</v>
      </c>
      <c r="B46" s="25">
        <v>6.7325333057864221</v>
      </c>
      <c r="C46" s="25">
        <v>0.66746669421357829</v>
      </c>
      <c r="D46" s="25">
        <v>0.40076204182087932</v>
      </c>
    </row>
    <row r="47" spans="1:4">
      <c r="A47" s="25">
        <v>21</v>
      </c>
      <c r="B47" s="25">
        <v>6.2292818856088346</v>
      </c>
      <c r="C47" s="25">
        <v>-0.12928188560883491</v>
      </c>
      <c r="D47" s="25">
        <v>-7.762375695478714E-2</v>
      </c>
    </row>
    <row r="48" spans="1:4">
      <c r="A48" s="25">
        <v>22</v>
      </c>
      <c r="B48" s="25">
        <v>5.8405764072827147</v>
      </c>
      <c r="C48" s="25">
        <v>-0.34057640728271465</v>
      </c>
      <c r="D48" s="25">
        <v>-0.20448974842026432</v>
      </c>
    </row>
    <row r="49" spans="1:4">
      <c r="A49" s="25">
        <v>23</v>
      </c>
      <c r="B49" s="25">
        <v>5.0585337905208085</v>
      </c>
      <c r="C49" s="25">
        <v>-0.75853379052080872</v>
      </c>
      <c r="D49" s="25">
        <v>-0.45544077826597618</v>
      </c>
    </row>
    <row r="50" spans="1:4">
      <c r="A50" s="25">
        <v>24</v>
      </c>
      <c r="B50" s="25">
        <v>5.9765494874894411</v>
      </c>
      <c r="C50" s="25">
        <v>-0.77654948748944097</v>
      </c>
      <c r="D50" s="25">
        <v>-0.46625780863553196</v>
      </c>
    </row>
    <row r="51" spans="1:4">
      <c r="A51" s="25">
        <v>25</v>
      </c>
      <c r="B51" s="25">
        <v>6.1336049195373903</v>
      </c>
      <c r="C51" s="25">
        <v>-0.33360491953739047</v>
      </c>
      <c r="D51" s="25">
        <v>-0.20030391010418594</v>
      </c>
    </row>
    <row r="52" spans="1:4">
      <c r="A52" s="25">
        <v>26</v>
      </c>
      <c r="B52" s="25">
        <v>5.8684823375780617</v>
      </c>
      <c r="C52" s="25">
        <v>0.33151766242193847</v>
      </c>
      <c r="D52" s="25">
        <v>0.19905067390431941</v>
      </c>
    </row>
    <row r="53" spans="1:4">
      <c r="A53" s="25">
        <v>27</v>
      </c>
      <c r="B53" s="25">
        <v>4.4135622396171126</v>
      </c>
      <c r="C53" s="25">
        <v>0.48643776038288777</v>
      </c>
      <c r="D53" s="25">
        <v>0.29206819120691935</v>
      </c>
    </row>
    <row r="54" spans="1:4">
      <c r="A54" s="25">
        <v>28</v>
      </c>
      <c r="B54" s="25">
        <v>5.080674091970705</v>
      </c>
      <c r="C54" s="25">
        <v>0.31932590802929539</v>
      </c>
      <c r="D54" s="25">
        <v>0.19173046987596548</v>
      </c>
    </row>
    <row r="55" spans="1:4">
      <c r="A55" s="25">
        <v>29</v>
      </c>
      <c r="B55" s="25">
        <v>5.9942706333437634</v>
      </c>
      <c r="C55" s="25">
        <v>-0.49427063334376342</v>
      </c>
      <c r="D55" s="25">
        <v>-0.29677122461418565</v>
      </c>
    </row>
    <row r="56" spans="1:4">
      <c r="A56" s="25">
        <v>30</v>
      </c>
      <c r="B56" s="25">
        <v>5.82813958538663</v>
      </c>
      <c r="C56" s="25">
        <v>1.17186041461337</v>
      </c>
      <c r="D56" s="25">
        <v>0.7036113959856104</v>
      </c>
    </row>
    <row r="57" spans="1:4">
      <c r="A57" s="25">
        <v>31</v>
      </c>
      <c r="B57" s="25">
        <v>6.377854311337499</v>
      </c>
      <c r="C57" s="25">
        <v>0.9221456886625008</v>
      </c>
      <c r="D57" s="25">
        <v>0.55367704823104069</v>
      </c>
    </row>
    <row r="58" spans="1:4">
      <c r="A58" s="25">
        <v>32</v>
      </c>
      <c r="B58" s="25">
        <v>6.2406889439179452</v>
      </c>
      <c r="C58" s="25">
        <v>2.0593110560820556</v>
      </c>
      <c r="D58" s="25">
        <v>1.2364567561713806</v>
      </c>
    </row>
    <row r="59" spans="1:4">
      <c r="A59" s="25">
        <v>33</v>
      </c>
      <c r="B59" s="25">
        <v>5.7177970446236763</v>
      </c>
      <c r="C59" s="25">
        <v>-0.31779704462367597</v>
      </c>
      <c r="D59" s="25">
        <v>-0.19081250584058665</v>
      </c>
    </row>
    <row r="60" spans="1:4">
      <c r="A60" s="25">
        <v>34</v>
      </c>
      <c r="B60" s="25">
        <v>5.2966017914872143</v>
      </c>
      <c r="C60" s="25">
        <v>0.30339820851278532</v>
      </c>
      <c r="D60" s="25">
        <v>0.18216712022109344</v>
      </c>
    </row>
    <row r="61" spans="1:4">
      <c r="A61" s="25">
        <v>35</v>
      </c>
      <c r="B61" s="25">
        <v>5.4158625386441681</v>
      </c>
      <c r="C61" s="25">
        <v>8.4137461355831888E-2</v>
      </c>
      <c r="D61" s="25">
        <v>5.0518027489471949E-2</v>
      </c>
    </row>
    <row r="62" spans="1:4">
      <c r="A62" s="25">
        <v>36</v>
      </c>
      <c r="B62" s="25">
        <v>5.7530672331901087</v>
      </c>
      <c r="C62" s="25">
        <v>-0.45306723319010889</v>
      </c>
      <c r="D62" s="25">
        <v>-0.27203177481287838</v>
      </c>
    </row>
    <row r="63" spans="1:4">
      <c r="A63" s="25">
        <v>37</v>
      </c>
      <c r="B63" s="25">
        <v>5.7852527400689375</v>
      </c>
      <c r="C63" s="25">
        <v>-0.38525274006893717</v>
      </c>
      <c r="D63" s="25">
        <v>-0.23131442522240966</v>
      </c>
    </row>
    <row r="64" spans="1:4">
      <c r="A64" s="25">
        <v>38</v>
      </c>
      <c r="B64" s="25">
        <v>5.3803829837268111</v>
      </c>
      <c r="C64" s="25">
        <v>1.9617016273189236E-2</v>
      </c>
      <c r="D64" s="25">
        <v>1.177849855915223E-2</v>
      </c>
    </row>
    <row r="65" spans="1:4">
      <c r="A65" s="25">
        <v>39</v>
      </c>
      <c r="B65" s="25">
        <v>5.4599518934139439</v>
      </c>
      <c r="C65" s="25">
        <v>1.1400481065860557</v>
      </c>
      <c r="D65" s="25">
        <v>0.68451056948657052</v>
      </c>
    </row>
    <row r="66" spans="1:4">
      <c r="A66" s="25">
        <v>40</v>
      </c>
      <c r="B66" s="25">
        <v>4.3346594392496218</v>
      </c>
      <c r="C66" s="25">
        <v>0.26534056075037782</v>
      </c>
      <c r="D66" s="25">
        <v>0.15931645103207492</v>
      </c>
    </row>
    <row r="67" spans="1:4">
      <c r="A67" s="25">
        <v>41</v>
      </c>
      <c r="B67" s="25">
        <v>5.0524528480870075</v>
      </c>
      <c r="C67" s="25">
        <v>1.4475471519129925</v>
      </c>
      <c r="D67" s="25">
        <v>0.86913992452636146</v>
      </c>
    </row>
    <row r="68" spans="1:4">
      <c r="A68" s="25">
        <v>42</v>
      </c>
      <c r="B68" s="25">
        <v>4.6867381821297283</v>
      </c>
      <c r="C68" s="25">
        <v>-8.6738182129728614E-2</v>
      </c>
      <c r="D68" s="25">
        <v>-5.2079558838659119E-2</v>
      </c>
    </row>
    <row r="69" spans="1:4">
      <c r="A69" s="25">
        <v>43</v>
      </c>
      <c r="B69" s="25">
        <v>4.6945511508199544</v>
      </c>
      <c r="C69" s="25">
        <v>-1.7945511508199545</v>
      </c>
      <c r="D69" s="25">
        <v>-1.0774889437771489</v>
      </c>
    </row>
    <row r="70" spans="1:4">
      <c r="A70" s="25">
        <v>44</v>
      </c>
      <c r="B70" s="25">
        <v>5.0802058710553482</v>
      </c>
      <c r="C70" s="25">
        <v>-0.1802058710553478</v>
      </c>
      <c r="D70" s="25">
        <v>-0.10819966517931182</v>
      </c>
    </row>
    <row r="71" spans="1:4">
      <c r="A71" s="25">
        <v>45</v>
      </c>
      <c r="B71" s="25">
        <v>4.51915378727473</v>
      </c>
      <c r="C71" s="25">
        <v>-2.3191537872747299</v>
      </c>
      <c r="D71" s="25">
        <v>-1.3924721864660472</v>
      </c>
    </row>
    <row r="72" spans="1:4" ht="14.25" thickBot="1">
      <c r="A72" s="26">
        <v>46</v>
      </c>
      <c r="B72" s="26">
        <v>4.1834284554648704</v>
      </c>
      <c r="C72" s="26">
        <v>-2.9834284554648702</v>
      </c>
      <c r="D72" s="26">
        <v>-1.7913176639432844</v>
      </c>
    </row>
  </sheetData>
  <phoneticPr fontId="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相関</vt:lpstr>
      <vt:lpstr>清酒</vt:lpstr>
      <vt:lpstr>相関係数</vt:lpstr>
      <vt:lpstr>単j回帰結果</vt:lpstr>
      <vt:lpstr>本格しょうちゅう緯度経度</vt:lpstr>
      <vt:lpstr>本格焼酎経度</vt:lpstr>
      <vt:lpstr>ワイン回帰</vt:lpstr>
      <vt:lpstr>ウイスキー回帰</vt:lpstr>
      <vt:lpstr>清酒回帰</vt:lpstr>
      <vt:lpstr>ビール回帰</vt:lpstr>
      <vt:lpstr>本格焼酎</vt:lpstr>
      <vt:lpstr>元データ</vt:lpstr>
      <vt:lpstr>順位相関</vt:lpstr>
      <vt:lpstr>順位</vt:lpstr>
      <vt:lpstr>順位の調整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2014-04-21T11:49:39Z</dcterms:created>
  <dcterms:modified xsi:type="dcterms:W3CDTF">2014-07-01T10:40:55Z</dcterms:modified>
</cp:coreProperties>
</file>