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4190" windowHeight="9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<sst xmlns="http://schemas.openxmlformats.org/spreadsheetml/2006/main" count="41" uniqueCount="27">
  <si>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日付</t>
  </si>
  <si>
    <t>日経２５５株価</t>
  </si>
  <si>
    <t>収益率</t>
  </si>
  <si>
    <t>SP５００株価</t>
  </si>
  <si>
    <t>対数収益率</t>
  </si>
  <si>
    <t>ヒストグラム</t>
  </si>
  <si>
    <t>階級幅</t>
  </si>
  <si>
    <t>階級下限</t>
  </si>
  <si>
    <t>階級上限</t>
  </si>
  <si>
    <t>階級値</t>
  </si>
  <si>
    <t>度数</t>
  </si>
  <si>
    <t>相対度数</t>
  </si>
  <si>
    <t>累積度数</t>
  </si>
  <si>
    <t>累積相対度数</t>
  </si>
  <si>
    <t>nikkei225</t>
  </si>
  <si>
    <t>S&amp;P500</t>
  </si>
  <si>
    <t>選択条件式</t>
  </si>
  <si>
    <t>平均</t>
  </si>
  <si>
    <t>標準偏差</t>
  </si>
  <si>
    <t>平均＋２＊標準偏差</t>
  </si>
  <si>
    <t>平均－２＊標準偏差</t>
  </si>
  <si>
    <t>その範囲外のデータの割合</t>
  </si>
  <si>
    <t>第１四分位点</t>
  </si>
  <si>
    <t>中央値</t>
  </si>
  <si>
    <t>第３四分位点</t>
  </si>
  <si>
    <t>四分位範囲</t>
  </si>
  <si>
    <t>.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</si>
</sst>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00"/>
    <numFmt numFmtId="180" formatCode="0.0000000"/>
    <numFmt numFmtId="181" formatCode="0.00000"/>
    <numFmt numFmtId="182" formatCode="0.0000"/>
    <numFmt numFmtId="183" formatCode="0.000"/>
    <numFmt numFmtId="184" formatCode="0.0"/>
    <numFmt numFmtId="185" formatCode="0.000000000000000_ "/>
    <numFmt numFmtId="186" formatCode="0.0000000000000000_ "/>
    <numFmt numFmtId="187" formatCode="0.00000000000000000_ "/>
    <numFmt numFmtId="188" formatCode="0.000000000000000000_ "/>
    <numFmt numFmtId="189" formatCode="0.00000000000000_ "/>
    <numFmt numFmtId="190" formatCode="0.0000000000000_ "/>
    <numFmt numFmtId="191" formatCode="0.000000000000_ "/>
    <numFmt numFmtId="192" formatCode="0.00000000000_ "/>
    <numFmt numFmtId="193" formatCode="0.0000000000_ "/>
    <numFmt numFmtId="194" formatCode="0.000000000_ "/>
    <numFmt numFmtId="195" formatCode="0.00000000_ "/>
    <numFmt numFmtId="196" formatCode="0.0000000_ "/>
    <numFmt numFmtId="197" formatCode="0.000000_ "/>
    <numFmt numFmtId="198" formatCode="0.00000_ "/>
    <numFmt numFmtId="199" formatCode="0.00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vertical="center"/>
    </xf>
    <xf numFmtId="199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9" fontId="0" fillId="0" borderId="0" xfId="15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Sheet1!$D$95</c:f>
              <c:strCache>
                <c:ptCount val="1"/>
                <c:pt idx="0">
                  <c:v>度数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Sheet1!$C$95:$C$107</c:f>
              <c:strCache/>
            </c:strRef>
          </c:cat>
          <c:val>
            <c:numRef>
              <c:f>Sheet1!$D$96:$D$107</c:f>
              <c:numCache/>
            </c:numRef>
          </c:val>
        </c:ser>
        <c:axId val="52766806"/>
        <c:axId val="5139207"/>
      </c:barChart>
      <c:catAx>
        <c:axId val="52766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139207"/>
        <c:crosses val="autoZero"/>
        <c:auto val="1"/>
        <c:lblOffset val="100"/>
        <c:noMultiLvlLbl val="0"/>
      </c:catAx>
      <c:valAx>
        <c:axId val="513920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766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114</xdr:row>
      <xdr:rowOff>104775</xdr:rowOff>
    </xdr:from>
    <xdr:to>
      <xdr:col>8</xdr:col>
      <xdr:colOff>9525</xdr:colOff>
      <xdr:row>129</xdr:row>
      <xdr:rowOff>133350</xdr:rowOff>
    </xdr:to>
    <xdr:graphicFrame>
      <xdr:nvGraphicFramePr>
        <xdr:cNvPr id="1" name="Chart 3"/>
        <xdr:cNvGraphicFramePr/>
      </xdr:nvGraphicFramePr>
      <xdr:xfrm>
        <a:off x="2400300" y="19650075"/>
        <a:ext cx="42195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workbookViewId="0" topLeftCell="A1">
      <selection activeCell="C95" sqref="C95:D107"/>
    </sheetView>
  </sheetViews>
  <sheetFormatPr defaultColWidth="9.00390625" defaultRowHeight="13.5"/>
  <cols>
    <col min="2" max="2" width="14.50390625" style="0" customWidth="1"/>
    <col min="3" max="3" width="9.75390625" style="0" customWidth="1"/>
    <col min="4" max="4" width="11.25390625" style="0" customWidth="1"/>
    <col min="5" max="5" width="11.50390625" style="0" customWidth="1"/>
    <col min="7" max="7" width="12.75390625" style="0" customWidth="1"/>
  </cols>
  <sheetData>
    <row r="1" spans="1:7" ht="13.5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  <c r="F1" s="3" t="s">
        <v>2</v>
      </c>
      <c r="G1" s="3" t="s">
        <v>4</v>
      </c>
    </row>
    <row r="2" spans="1:5" ht="13.5">
      <c r="A2" s="1">
        <v>33086</v>
      </c>
      <c r="B2" s="2">
        <v>25978.37</v>
      </c>
      <c r="E2" s="2">
        <v>322.56</v>
      </c>
    </row>
    <row r="3" spans="1:9" ht="13.5">
      <c r="A3" s="1">
        <v>33117</v>
      </c>
      <c r="B3" s="2">
        <v>20983.5</v>
      </c>
      <c r="C3" s="4">
        <f>(B3-B2)/B2</f>
        <v>-0.1922703387471962</v>
      </c>
      <c r="D3" s="5">
        <f>LN(B3)-LN(B2)</f>
        <v>-0.213527854102054</v>
      </c>
      <c r="E3" s="2">
        <v>306.05</v>
      </c>
      <c r="F3" s="4">
        <f>(E3-E2)/E2</f>
        <v>-0.051184275793650764</v>
      </c>
      <c r="G3" s="5">
        <f>LN(E3)-LN(E2)</f>
        <v>-0.0525406781458706</v>
      </c>
      <c r="H3">
        <f>IF(OR(D3&lt;C$85,D3&gt;C$84),1,0)</f>
        <v>1</v>
      </c>
      <c r="I3">
        <f aca="true" t="shared" si="0" ref="I3:I66">IF(OR(G3&lt;D$85,G3&gt;D$84),1,0)</f>
        <v>1</v>
      </c>
    </row>
    <row r="4" spans="1:9" ht="13.5">
      <c r="A4" s="1">
        <v>33147</v>
      </c>
      <c r="B4" s="2">
        <v>25194.1</v>
      </c>
      <c r="C4" s="4">
        <f aca="true" t="shared" si="1" ref="C4:C67">(B4-B3)/B3</f>
        <v>0.2006624252388781</v>
      </c>
      <c r="D4" s="5">
        <f aca="true" t="shared" si="2" ref="D4:D67">LN(B4)-LN(B3)</f>
        <v>0.1828734255187925</v>
      </c>
      <c r="E4" s="2">
        <v>304</v>
      </c>
      <c r="F4" s="4">
        <f aca="true" t="shared" si="3" ref="F4:F67">(E4-E3)/E3</f>
        <v>-0.006698251919621014</v>
      </c>
      <c r="G4" s="5">
        <f aca="true" t="shared" si="4" ref="G4:G67">LN(E4)-LN(E3)</f>
        <v>-0.006720785890856895</v>
      </c>
      <c r="H4">
        <f aca="true" t="shared" si="5" ref="H3:H66">IF(OR(D4&lt;C$85,D4&gt;C$84),1,0)</f>
        <v>1</v>
      </c>
      <c r="I4">
        <f t="shared" si="0"/>
        <v>0</v>
      </c>
    </row>
    <row r="5" spans="1:9" ht="13.5">
      <c r="A5" s="1">
        <v>33178</v>
      </c>
      <c r="B5" s="2">
        <v>22454.63</v>
      </c>
      <c r="C5" s="4">
        <f t="shared" si="1"/>
        <v>-0.10873458468450937</v>
      </c>
      <c r="D5" s="5">
        <f t="shared" si="2"/>
        <v>-0.11511301111654504</v>
      </c>
      <c r="E5" s="2">
        <v>322.22</v>
      </c>
      <c r="F5" s="4">
        <f t="shared" si="3"/>
        <v>0.05993421052631588</v>
      </c>
      <c r="G5" s="5">
        <f t="shared" si="4"/>
        <v>0.058206840656619185</v>
      </c>
      <c r="H5">
        <f t="shared" si="5"/>
        <v>0</v>
      </c>
      <c r="I5">
        <f t="shared" si="0"/>
        <v>0</v>
      </c>
    </row>
    <row r="6" spans="1:9" ht="13.5">
      <c r="A6" s="1">
        <v>33208</v>
      </c>
      <c r="B6" s="2">
        <v>23848.71</v>
      </c>
      <c r="C6" s="4">
        <f t="shared" si="1"/>
        <v>0.06208430065425251</v>
      </c>
      <c r="D6" s="5">
        <f t="shared" si="2"/>
        <v>0.0602332988165184</v>
      </c>
      <c r="E6" s="2">
        <v>330.22</v>
      </c>
      <c r="F6" s="4">
        <f t="shared" si="3"/>
        <v>0.02482775743280988</v>
      </c>
      <c r="G6" s="5">
        <f t="shared" si="4"/>
        <v>0.024524556940845876</v>
      </c>
      <c r="H6">
        <f t="shared" si="5"/>
        <v>0</v>
      </c>
      <c r="I6">
        <f t="shared" si="0"/>
        <v>0</v>
      </c>
    </row>
    <row r="7" spans="1:9" ht="13.5">
      <c r="A7" s="1">
        <v>33239</v>
      </c>
      <c r="B7" s="2">
        <v>23293.14</v>
      </c>
      <c r="C7" s="4">
        <f t="shared" si="1"/>
        <v>-0.023295599636206726</v>
      </c>
      <c r="D7" s="5">
        <f t="shared" si="2"/>
        <v>-0.023571231200682163</v>
      </c>
      <c r="E7" s="2">
        <v>343.93</v>
      </c>
      <c r="F7" s="4">
        <f t="shared" si="3"/>
        <v>0.04151777602810241</v>
      </c>
      <c r="G7" s="5">
        <f t="shared" si="4"/>
        <v>0.04067904929105026</v>
      </c>
      <c r="H7">
        <f t="shared" si="5"/>
        <v>0</v>
      </c>
      <c r="I7">
        <f t="shared" si="0"/>
        <v>0</v>
      </c>
    </row>
    <row r="8" spans="1:9" ht="13.5">
      <c r="A8" s="1">
        <v>33270</v>
      </c>
      <c r="B8" s="2">
        <v>26409.22</v>
      </c>
      <c r="C8" s="4">
        <f t="shared" si="1"/>
        <v>0.13377672567974958</v>
      </c>
      <c r="D8" s="5">
        <f t="shared" si="2"/>
        <v>0.12555429498503123</v>
      </c>
      <c r="E8" s="2">
        <v>367.07</v>
      </c>
      <c r="F8" s="4">
        <f t="shared" si="3"/>
        <v>0.0672811327886488</v>
      </c>
      <c r="G8" s="5">
        <f t="shared" si="4"/>
        <v>0.06511441726691558</v>
      </c>
      <c r="H8">
        <f t="shared" si="5"/>
        <v>0</v>
      </c>
      <c r="I8">
        <f t="shared" si="0"/>
        <v>0</v>
      </c>
    </row>
    <row r="9" spans="1:9" ht="13.5">
      <c r="A9" s="1">
        <v>33298</v>
      </c>
      <c r="B9" s="2">
        <v>26292.04</v>
      </c>
      <c r="C9" s="4">
        <f t="shared" si="1"/>
        <v>-0.0044370867447050795</v>
      </c>
      <c r="D9" s="5">
        <f t="shared" si="2"/>
        <v>-0.00444695983007648</v>
      </c>
      <c r="E9" s="2">
        <v>375.22</v>
      </c>
      <c r="F9" s="4">
        <f t="shared" si="3"/>
        <v>0.022202849592720827</v>
      </c>
      <c r="G9" s="5">
        <f t="shared" si="4"/>
        <v>0.021959955053811875</v>
      </c>
      <c r="H9">
        <f t="shared" si="5"/>
        <v>0</v>
      </c>
      <c r="I9">
        <f t="shared" si="0"/>
        <v>0</v>
      </c>
    </row>
    <row r="10" spans="1:9" ht="13.5">
      <c r="A10" s="1">
        <v>33329</v>
      </c>
      <c r="B10" s="2">
        <v>26111.25</v>
      </c>
      <c r="C10" s="4">
        <f t="shared" si="1"/>
        <v>-0.006876225656130178</v>
      </c>
      <c r="D10" s="5">
        <f t="shared" si="2"/>
        <v>-0.0068999758327663585</v>
      </c>
      <c r="E10" s="2">
        <v>375.34</v>
      </c>
      <c r="F10" s="4">
        <f t="shared" si="3"/>
        <v>0.0003198123767388404</v>
      </c>
      <c r="G10" s="5">
        <f t="shared" si="4"/>
        <v>0.0003197612476615319</v>
      </c>
      <c r="H10">
        <f t="shared" si="5"/>
        <v>0</v>
      </c>
      <c r="I10">
        <f t="shared" si="0"/>
        <v>0</v>
      </c>
    </row>
    <row r="11" spans="1:9" ht="13.5">
      <c r="A11" s="1">
        <v>33359</v>
      </c>
      <c r="B11" s="2">
        <v>25789.62</v>
      </c>
      <c r="C11" s="4">
        <f t="shared" si="1"/>
        <v>-0.012317679161281096</v>
      </c>
      <c r="D11" s="5">
        <f t="shared" si="2"/>
        <v>-0.012394170551203842</v>
      </c>
      <c r="E11" s="2">
        <v>389.83</v>
      </c>
      <c r="F11" s="4">
        <f t="shared" si="3"/>
        <v>0.03860499813502427</v>
      </c>
      <c r="G11" s="5">
        <f t="shared" si="4"/>
        <v>0.037878464793764444</v>
      </c>
      <c r="H11">
        <f t="shared" si="5"/>
        <v>0</v>
      </c>
      <c r="I11">
        <f t="shared" si="0"/>
        <v>0</v>
      </c>
    </row>
    <row r="12" spans="1:9" ht="13.5">
      <c r="A12" s="1">
        <v>33390</v>
      </c>
      <c r="B12" s="2">
        <v>23290.96</v>
      </c>
      <c r="C12" s="4">
        <f t="shared" si="1"/>
        <v>-0.0968862666452627</v>
      </c>
      <c r="D12" s="5">
        <f t="shared" si="2"/>
        <v>-0.10190678293730215</v>
      </c>
      <c r="E12" s="2">
        <v>371.16</v>
      </c>
      <c r="F12" s="4">
        <f t="shared" si="3"/>
        <v>-0.04789267116435359</v>
      </c>
      <c r="G12" s="5">
        <f t="shared" si="4"/>
        <v>-0.04907751017191231</v>
      </c>
      <c r="H12">
        <f t="shared" si="5"/>
        <v>0</v>
      </c>
      <c r="I12">
        <f t="shared" si="0"/>
        <v>1</v>
      </c>
    </row>
    <row r="13" spans="1:9" ht="13.5">
      <c r="A13" s="1">
        <v>33420</v>
      </c>
      <c r="B13" s="2">
        <v>24120.75</v>
      </c>
      <c r="C13" s="4">
        <f t="shared" si="1"/>
        <v>0.035627127434850296</v>
      </c>
      <c r="D13" s="5">
        <f t="shared" si="2"/>
        <v>0.035007163448698364</v>
      </c>
      <c r="E13" s="2">
        <v>387.81</v>
      </c>
      <c r="F13" s="4">
        <f t="shared" si="3"/>
        <v>0.0448593598448108</v>
      </c>
      <c r="G13" s="5">
        <f t="shared" si="4"/>
        <v>0.04388229247898767</v>
      </c>
      <c r="H13">
        <f t="shared" si="5"/>
        <v>0</v>
      </c>
      <c r="I13">
        <f t="shared" si="0"/>
        <v>0</v>
      </c>
    </row>
    <row r="14" spans="1:9" ht="13.5">
      <c r="A14" s="1">
        <v>33451</v>
      </c>
      <c r="B14" s="2">
        <v>22335.87</v>
      </c>
      <c r="C14" s="4">
        <f t="shared" si="1"/>
        <v>-0.07399769907652129</v>
      </c>
      <c r="D14" s="5">
        <f t="shared" si="2"/>
        <v>-0.07687855954047151</v>
      </c>
      <c r="E14" s="2">
        <v>395.43</v>
      </c>
      <c r="F14" s="4">
        <f t="shared" si="3"/>
        <v>0.019648797091359183</v>
      </c>
      <c r="G14" s="5">
        <f t="shared" si="4"/>
        <v>0.019458251428518203</v>
      </c>
      <c r="H14">
        <f t="shared" si="5"/>
        <v>0</v>
      </c>
      <c r="I14">
        <f t="shared" si="0"/>
        <v>0</v>
      </c>
    </row>
    <row r="15" spans="1:9" ht="13.5">
      <c r="A15" s="1">
        <v>33482</v>
      </c>
      <c r="B15" s="2">
        <v>23916.44</v>
      </c>
      <c r="C15" s="4">
        <f t="shared" si="1"/>
        <v>0.07076375354978337</v>
      </c>
      <c r="D15" s="5">
        <f t="shared" si="2"/>
        <v>0.06837218221234309</v>
      </c>
      <c r="E15" s="2">
        <v>387.86</v>
      </c>
      <c r="F15" s="4">
        <f t="shared" si="3"/>
        <v>-0.019143716966340422</v>
      </c>
      <c r="G15" s="5">
        <f t="shared" si="4"/>
        <v>-0.01932933062438913</v>
      </c>
      <c r="H15">
        <f t="shared" si="5"/>
        <v>0</v>
      </c>
      <c r="I15">
        <f t="shared" si="0"/>
        <v>0</v>
      </c>
    </row>
    <row r="16" spans="1:9" ht="13.5">
      <c r="A16" s="1">
        <v>33512</v>
      </c>
      <c r="B16" s="2">
        <v>25222.28</v>
      </c>
      <c r="C16" s="4">
        <f t="shared" si="1"/>
        <v>0.05460009934588928</v>
      </c>
      <c r="D16" s="5">
        <f t="shared" si="2"/>
        <v>0.05316164231666498</v>
      </c>
      <c r="E16" s="2">
        <v>392.45</v>
      </c>
      <c r="F16" s="4">
        <f t="shared" si="3"/>
        <v>0.011834166967462421</v>
      </c>
      <c r="G16" s="5">
        <f t="shared" si="4"/>
        <v>0.011764690804727529</v>
      </c>
      <c r="H16">
        <f t="shared" si="5"/>
        <v>0</v>
      </c>
      <c r="I16">
        <f t="shared" si="0"/>
        <v>0</v>
      </c>
    </row>
    <row r="17" spans="1:9" ht="13.5">
      <c r="A17" s="1">
        <v>33543</v>
      </c>
      <c r="B17" s="2">
        <v>22687.35</v>
      </c>
      <c r="C17" s="4">
        <f t="shared" si="1"/>
        <v>-0.10050360237060252</v>
      </c>
      <c r="D17" s="5">
        <f t="shared" si="2"/>
        <v>-0.1059202304584943</v>
      </c>
      <c r="E17" s="2">
        <v>375.22</v>
      </c>
      <c r="F17" s="4">
        <f t="shared" si="3"/>
        <v>-0.04390368199770662</v>
      </c>
      <c r="G17" s="5">
        <f t="shared" si="4"/>
        <v>-0.04489661995735794</v>
      </c>
      <c r="H17">
        <f t="shared" si="5"/>
        <v>0</v>
      </c>
      <c r="I17">
        <f t="shared" si="0"/>
        <v>0</v>
      </c>
    </row>
    <row r="18" spans="1:9" ht="13.5">
      <c r="A18" s="1">
        <v>33573</v>
      </c>
      <c r="B18" s="2">
        <v>22983.77</v>
      </c>
      <c r="C18" s="4">
        <f t="shared" si="1"/>
        <v>0.013065430735630292</v>
      </c>
      <c r="D18" s="5">
        <f t="shared" si="2"/>
        <v>0.012980814232589566</v>
      </c>
      <c r="E18" s="2">
        <v>417.09</v>
      </c>
      <c r="F18" s="4">
        <f t="shared" si="3"/>
        <v>0.11158786845050889</v>
      </c>
      <c r="G18" s="5">
        <f t="shared" si="4"/>
        <v>0.10578950523409691</v>
      </c>
      <c r="H18">
        <f t="shared" si="5"/>
        <v>0</v>
      </c>
      <c r="I18">
        <f t="shared" si="0"/>
        <v>1</v>
      </c>
    </row>
    <row r="19" spans="1:9" ht="13.5">
      <c r="A19" s="1">
        <v>33604</v>
      </c>
      <c r="B19" s="2">
        <v>22023.05</v>
      </c>
      <c r="C19" s="4">
        <f t="shared" si="1"/>
        <v>-0.04179993099478463</v>
      </c>
      <c r="D19" s="5">
        <f t="shared" si="2"/>
        <v>-0.042698682517656295</v>
      </c>
      <c r="E19" s="2">
        <v>408.78</v>
      </c>
      <c r="F19" s="4">
        <f t="shared" si="3"/>
        <v>-0.01992375746241819</v>
      </c>
      <c r="G19" s="5">
        <f t="shared" si="4"/>
        <v>-0.02012491183592946</v>
      </c>
      <c r="H19">
        <f t="shared" si="5"/>
        <v>0</v>
      </c>
      <c r="I19">
        <f t="shared" si="0"/>
        <v>0</v>
      </c>
    </row>
    <row r="20" spans="1:9" ht="13.5">
      <c r="A20" s="1">
        <v>33635</v>
      </c>
      <c r="B20" s="2">
        <v>21338.81</v>
      </c>
      <c r="C20" s="4">
        <f t="shared" si="1"/>
        <v>-0.031069266064418778</v>
      </c>
      <c r="D20" s="5">
        <f t="shared" si="2"/>
        <v>-0.03156215165295606</v>
      </c>
      <c r="E20" s="2">
        <v>412.7</v>
      </c>
      <c r="F20" s="4">
        <f t="shared" si="3"/>
        <v>0.00958951025001227</v>
      </c>
      <c r="G20" s="5">
        <f t="shared" si="4"/>
        <v>0.009543822744904062</v>
      </c>
      <c r="H20">
        <f t="shared" si="5"/>
        <v>0</v>
      </c>
      <c r="I20">
        <f t="shared" si="0"/>
        <v>0</v>
      </c>
    </row>
    <row r="21" spans="1:9" ht="13.5">
      <c r="A21" s="1">
        <v>33664</v>
      </c>
      <c r="B21" s="2">
        <v>19345.95</v>
      </c>
      <c r="C21" s="4">
        <f t="shared" si="1"/>
        <v>-0.09339133719265509</v>
      </c>
      <c r="D21" s="5">
        <f t="shared" si="2"/>
        <v>-0.09804438525152115</v>
      </c>
      <c r="E21" s="2">
        <v>403.69</v>
      </c>
      <c r="F21" s="4">
        <f t="shared" si="3"/>
        <v>-0.021831839108311102</v>
      </c>
      <c r="G21" s="5">
        <f t="shared" si="4"/>
        <v>-0.02207368007590116</v>
      </c>
      <c r="H21">
        <f t="shared" si="5"/>
        <v>0</v>
      </c>
      <c r="I21">
        <f t="shared" si="0"/>
        <v>0</v>
      </c>
    </row>
    <row r="22" spans="1:9" ht="13.5">
      <c r="A22" s="1">
        <v>33695</v>
      </c>
      <c r="B22" s="2">
        <v>17390.71</v>
      </c>
      <c r="C22" s="4">
        <f t="shared" si="1"/>
        <v>-0.10106714842124587</v>
      </c>
      <c r="D22" s="5">
        <f t="shared" si="2"/>
        <v>-0.10654693964856676</v>
      </c>
      <c r="E22" s="2">
        <v>414.95</v>
      </c>
      <c r="F22" s="4">
        <f t="shared" si="3"/>
        <v>0.027892689935346406</v>
      </c>
      <c r="G22" s="5">
        <f t="shared" si="4"/>
        <v>0.027510774361822143</v>
      </c>
      <c r="H22">
        <f t="shared" si="5"/>
        <v>0</v>
      </c>
      <c r="I22">
        <f t="shared" si="0"/>
        <v>0</v>
      </c>
    </row>
    <row r="23" spans="1:9" ht="13.5">
      <c r="A23" s="1">
        <v>33725</v>
      </c>
      <c r="B23" s="2">
        <v>18347.75</v>
      </c>
      <c r="C23" s="4">
        <f t="shared" si="1"/>
        <v>0.05503168070768824</v>
      </c>
      <c r="D23" s="5">
        <f t="shared" si="2"/>
        <v>0.053570795583977926</v>
      </c>
      <c r="E23" s="2">
        <v>415.35</v>
      </c>
      <c r="F23" s="4">
        <f t="shared" si="3"/>
        <v>0.0009639715628389784</v>
      </c>
      <c r="G23" s="5">
        <f t="shared" si="4"/>
        <v>0.0009635072406233292</v>
      </c>
      <c r="H23">
        <f t="shared" si="5"/>
        <v>0</v>
      </c>
      <c r="I23">
        <f t="shared" si="0"/>
        <v>0</v>
      </c>
    </row>
    <row r="24" spans="1:9" ht="13.5">
      <c r="A24" s="1">
        <v>33756</v>
      </c>
      <c r="B24" s="2">
        <v>15951.73</v>
      </c>
      <c r="C24" s="4">
        <f t="shared" si="1"/>
        <v>-0.1305893093158562</v>
      </c>
      <c r="D24" s="5">
        <f t="shared" si="2"/>
        <v>-0.13993966387992351</v>
      </c>
      <c r="E24" s="2">
        <v>408.14</v>
      </c>
      <c r="F24" s="4">
        <f t="shared" si="3"/>
        <v>-0.017358853978572376</v>
      </c>
      <c r="G24" s="5">
        <f t="shared" si="4"/>
        <v>-0.017511285484141048</v>
      </c>
      <c r="H24">
        <f t="shared" si="5"/>
        <v>0</v>
      </c>
      <c r="I24">
        <f t="shared" si="0"/>
        <v>0</v>
      </c>
    </row>
    <row r="25" spans="1:9" ht="13.5">
      <c r="A25" s="1">
        <v>33786</v>
      </c>
      <c r="B25" s="2">
        <v>15910.28</v>
      </c>
      <c r="C25" s="4">
        <f t="shared" si="1"/>
        <v>-0.0025984642418094405</v>
      </c>
      <c r="D25" s="5">
        <f t="shared" si="2"/>
        <v>-0.0026018461097301326</v>
      </c>
      <c r="E25" s="2">
        <v>424.21</v>
      </c>
      <c r="F25" s="4">
        <f t="shared" si="3"/>
        <v>0.03937374430342528</v>
      </c>
      <c r="G25" s="5">
        <f t="shared" si="4"/>
        <v>0.038618362837735454</v>
      </c>
      <c r="H25">
        <f t="shared" si="5"/>
        <v>0</v>
      </c>
      <c r="I25">
        <f t="shared" si="0"/>
        <v>0</v>
      </c>
    </row>
    <row r="26" spans="1:9" ht="13.5">
      <c r="A26" s="1">
        <v>33817</v>
      </c>
      <c r="B26" s="2">
        <v>18061.12</v>
      </c>
      <c r="C26" s="4">
        <f t="shared" si="1"/>
        <v>0.13518555298838225</v>
      </c>
      <c r="D26" s="5">
        <f t="shared" si="2"/>
        <v>0.12679612038065535</v>
      </c>
      <c r="E26" s="2">
        <v>414.03</v>
      </c>
      <c r="F26" s="4">
        <f t="shared" si="3"/>
        <v>-0.023997548384055083</v>
      </c>
      <c r="G26" s="5">
        <f t="shared" si="4"/>
        <v>-0.024290180670616834</v>
      </c>
      <c r="H26">
        <f t="shared" si="5"/>
        <v>0</v>
      </c>
      <c r="I26">
        <f t="shared" si="0"/>
        <v>0</v>
      </c>
    </row>
    <row r="27" spans="1:9" ht="13.5">
      <c r="A27" s="1">
        <v>33848</v>
      </c>
      <c r="B27" s="2">
        <v>17399.08</v>
      </c>
      <c r="C27" s="4">
        <f t="shared" si="1"/>
        <v>-0.036655534097553046</v>
      </c>
      <c r="D27" s="5">
        <f t="shared" si="2"/>
        <v>-0.03734423031042411</v>
      </c>
      <c r="E27" s="2">
        <v>417.8</v>
      </c>
      <c r="F27" s="4">
        <f t="shared" si="3"/>
        <v>0.00910562036567408</v>
      </c>
      <c r="G27" s="5">
        <f t="shared" si="4"/>
        <v>0.009064414154407174</v>
      </c>
      <c r="H27">
        <f t="shared" si="5"/>
        <v>0</v>
      </c>
      <c r="I27">
        <f t="shared" si="0"/>
        <v>0</v>
      </c>
    </row>
    <row r="28" spans="1:9" ht="13.5">
      <c r="A28" s="1">
        <v>33878</v>
      </c>
      <c r="B28" s="2">
        <v>16767.4</v>
      </c>
      <c r="C28" s="4">
        <f t="shared" si="1"/>
        <v>-0.03630536787002533</v>
      </c>
      <c r="D28" s="5">
        <f t="shared" si="2"/>
        <v>-0.0369808062037329</v>
      </c>
      <c r="E28" s="2">
        <v>418.68</v>
      </c>
      <c r="F28" s="4">
        <f t="shared" si="3"/>
        <v>0.002106270943034934</v>
      </c>
      <c r="G28" s="5">
        <f t="shared" si="4"/>
        <v>0.002104055864218246</v>
      </c>
      <c r="H28">
        <f t="shared" si="5"/>
        <v>0</v>
      </c>
      <c r="I28">
        <f t="shared" si="0"/>
        <v>0</v>
      </c>
    </row>
    <row r="29" spans="1:9" ht="13.5">
      <c r="A29" s="1">
        <v>33909</v>
      </c>
      <c r="B29" s="2">
        <v>17683.65</v>
      </c>
      <c r="C29" s="4">
        <f t="shared" si="1"/>
        <v>0.05464472726838985</v>
      </c>
      <c r="D29" s="5">
        <f t="shared" si="2"/>
        <v>0.05320395881017426</v>
      </c>
      <c r="E29" s="2">
        <v>431.35</v>
      </c>
      <c r="F29" s="4">
        <f t="shared" si="3"/>
        <v>0.030261775102703774</v>
      </c>
      <c r="G29" s="5">
        <f t="shared" si="4"/>
        <v>0.02981292053590412</v>
      </c>
      <c r="H29">
        <f t="shared" si="5"/>
        <v>0</v>
      </c>
      <c r="I29">
        <f t="shared" si="0"/>
        <v>0</v>
      </c>
    </row>
    <row r="30" spans="1:9" ht="13.5">
      <c r="A30" s="1">
        <v>33939</v>
      </c>
      <c r="B30" s="2">
        <v>16924.95</v>
      </c>
      <c r="C30" s="4">
        <f t="shared" si="1"/>
        <v>-0.0429040384762196</v>
      </c>
      <c r="D30" s="5">
        <f t="shared" si="2"/>
        <v>-0.043851619281625176</v>
      </c>
      <c r="E30" s="2">
        <v>435.71</v>
      </c>
      <c r="F30" s="4">
        <f t="shared" si="3"/>
        <v>0.01010780108960231</v>
      </c>
      <c r="G30" s="5">
        <f t="shared" si="4"/>
        <v>0.010057058909608507</v>
      </c>
      <c r="H30">
        <f t="shared" si="5"/>
        <v>0</v>
      </c>
      <c r="I30">
        <f t="shared" si="0"/>
        <v>0</v>
      </c>
    </row>
    <row r="31" spans="1:9" ht="13.5">
      <c r="A31" s="1">
        <v>33970</v>
      </c>
      <c r="B31" s="2">
        <v>17023.78</v>
      </c>
      <c r="C31" s="4">
        <f t="shared" si="1"/>
        <v>0.005839308240201484</v>
      </c>
      <c r="D31" s="5">
        <f t="shared" si="2"/>
        <v>0.005822325559176278</v>
      </c>
      <c r="E31" s="2">
        <v>438.78</v>
      </c>
      <c r="F31" s="4">
        <f t="shared" si="3"/>
        <v>0.007045970943976482</v>
      </c>
      <c r="G31" s="5">
        <f t="shared" si="4"/>
        <v>0.007021264078718836</v>
      </c>
      <c r="H31">
        <f t="shared" si="5"/>
        <v>0</v>
      </c>
      <c r="I31">
        <f t="shared" si="0"/>
        <v>0</v>
      </c>
    </row>
    <row r="32" spans="1:9" ht="13.5">
      <c r="A32" s="1">
        <v>34001</v>
      </c>
      <c r="B32" s="2">
        <v>16953.35</v>
      </c>
      <c r="C32" s="4">
        <f t="shared" si="1"/>
        <v>-0.004137154028071339</v>
      </c>
      <c r="D32" s="5">
        <f t="shared" si="2"/>
        <v>-0.004145735727183464</v>
      </c>
      <c r="E32" s="2">
        <v>443.38</v>
      </c>
      <c r="F32" s="4">
        <f t="shared" si="3"/>
        <v>0.010483613656046362</v>
      </c>
      <c r="G32" s="5">
        <f t="shared" si="4"/>
        <v>0.010429041654892224</v>
      </c>
      <c r="H32">
        <f t="shared" si="5"/>
        <v>0</v>
      </c>
      <c r="I32">
        <f t="shared" si="0"/>
        <v>0</v>
      </c>
    </row>
    <row r="33" spans="1:9" ht="13.5">
      <c r="A33" s="1">
        <v>34029</v>
      </c>
      <c r="B33" s="2">
        <v>18591.45</v>
      </c>
      <c r="C33" s="4">
        <f t="shared" si="1"/>
        <v>0.09662397107356377</v>
      </c>
      <c r="D33" s="5">
        <f t="shared" si="2"/>
        <v>0.092236343199529</v>
      </c>
      <c r="E33" s="2">
        <v>451.67</v>
      </c>
      <c r="F33" s="4">
        <f t="shared" si="3"/>
        <v>0.018697279985565477</v>
      </c>
      <c r="G33" s="5">
        <f t="shared" si="4"/>
        <v>0.01852463452645292</v>
      </c>
      <c r="H33">
        <f t="shared" si="5"/>
        <v>0</v>
      </c>
      <c r="I33">
        <f t="shared" si="0"/>
        <v>0</v>
      </c>
    </row>
    <row r="34" spans="1:9" ht="13.5">
      <c r="A34">
        <v>1993.04</v>
      </c>
      <c r="B34" s="2">
        <v>20919.18</v>
      </c>
      <c r="C34" s="4">
        <f t="shared" si="1"/>
        <v>0.12520432779584162</v>
      </c>
      <c r="D34" s="5">
        <f t="shared" si="2"/>
        <v>0.11796464387202832</v>
      </c>
      <c r="E34" s="2">
        <v>440.19</v>
      </c>
      <c r="F34" s="4">
        <f t="shared" si="3"/>
        <v>-0.02541678659198091</v>
      </c>
      <c r="G34" s="5">
        <f t="shared" si="4"/>
        <v>-0.02574537280477518</v>
      </c>
      <c r="H34">
        <f t="shared" si="5"/>
        <v>0</v>
      </c>
      <c r="I34">
        <f t="shared" si="0"/>
        <v>0</v>
      </c>
    </row>
    <row r="35" spans="1:9" ht="13.5">
      <c r="A35" s="1">
        <v>34090</v>
      </c>
      <c r="B35" s="2">
        <v>20552.35</v>
      </c>
      <c r="C35" s="4">
        <f t="shared" si="1"/>
        <v>-0.017535582178651445</v>
      </c>
      <c r="D35" s="5">
        <f t="shared" si="2"/>
        <v>-0.01769115185244985</v>
      </c>
      <c r="E35" s="2">
        <v>450.19</v>
      </c>
      <c r="F35" s="4">
        <f t="shared" si="3"/>
        <v>0.022717462913741795</v>
      </c>
      <c r="G35" s="5">
        <f t="shared" si="4"/>
        <v>0.022463263988382387</v>
      </c>
      <c r="H35">
        <f t="shared" si="5"/>
        <v>0</v>
      </c>
      <c r="I35">
        <f t="shared" si="0"/>
        <v>0</v>
      </c>
    </row>
    <row r="36" spans="1:9" ht="13.5">
      <c r="A36" s="1">
        <v>34121</v>
      </c>
      <c r="B36" s="2">
        <v>19590</v>
      </c>
      <c r="C36" s="4">
        <f t="shared" si="1"/>
        <v>-0.04682432909132039</v>
      </c>
      <c r="D36" s="5">
        <f t="shared" si="2"/>
        <v>-0.04795605767887601</v>
      </c>
      <c r="E36" s="2">
        <v>450.53</v>
      </c>
      <c r="F36" s="4">
        <f t="shared" si="3"/>
        <v>0.0007552366778470756</v>
      </c>
      <c r="G36" s="5">
        <f t="shared" si="4"/>
        <v>0.0007549516301370574</v>
      </c>
      <c r="H36">
        <f t="shared" si="5"/>
        <v>0</v>
      </c>
      <c r="I36">
        <f t="shared" si="0"/>
        <v>0</v>
      </c>
    </row>
    <row r="37" spans="1:9" ht="13.5">
      <c r="A37" s="1">
        <v>34151</v>
      </c>
      <c r="B37" s="2">
        <v>20380.14</v>
      </c>
      <c r="C37" s="4">
        <f t="shared" si="1"/>
        <v>0.04033384379785602</v>
      </c>
      <c r="D37" s="5">
        <f t="shared" si="2"/>
        <v>0.03954166529441672</v>
      </c>
      <c r="E37" s="2">
        <v>448.13</v>
      </c>
      <c r="F37" s="4">
        <f t="shared" si="3"/>
        <v>-0.00532705924133793</v>
      </c>
      <c r="G37" s="5">
        <f t="shared" si="4"/>
        <v>-0.005341298613249279</v>
      </c>
      <c r="H37">
        <f t="shared" si="5"/>
        <v>0</v>
      </c>
      <c r="I37">
        <f t="shared" si="0"/>
        <v>0</v>
      </c>
    </row>
    <row r="38" spans="1:9" ht="13.5">
      <c r="A38" s="1">
        <v>34182</v>
      </c>
      <c r="B38" s="2">
        <v>21026.6</v>
      </c>
      <c r="C38" s="4">
        <f t="shared" si="1"/>
        <v>0.03172009613280376</v>
      </c>
      <c r="D38" s="5">
        <f t="shared" si="2"/>
        <v>0.031227405593789115</v>
      </c>
      <c r="E38" s="2">
        <v>463.56</v>
      </c>
      <c r="F38" s="4">
        <f t="shared" si="3"/>
        <v>0.03443197286501686</v>
      </c>
      <c r="G38" s="5">
        <f t="shared" si="4"/>
        <v>0.03385245757343558</v>
      </c>
      <c r="H38">
        <f t="shared" si="5"/>
        <v>0</v>
      </c>
      <c r="I38">
        <f t="shared" si="0"/>
        <v>0</v>
      </c>
    </row>
    <row r="39" spans="1:9" ht="13.5">
      <c r="A39" s="1">
        <v>34213</v>
      </c>
      <c r="B39" s="2">
        <v>20105.71</v>
      </c>
      <c r="C39" s="4">
        <f t="shared" si="1"/>
        <v>-0.043796429284810645</v>
      </c>
      <c r="D39" s="5">
        <f t="shared" si="2"/>
        <v>-0.04478444852060548</v>
      </c>
      <c r="E39" s="2">
        <v>458.93</v>
      </c>
      <c r="F39" s="4">
        <f t="shared" si="3"/>
        <v>-0.009987919578911026</v>
      </c>
      <c r="G39" s="5">
        <f t="shared" si="4"/>
        <v>-0.01003813348240623</v>
      </c>
      <c r="H39">
        <f t="shared" si="5"/>
        <v>0</v>
      </c>
      <c r="I39">
        <f t="shared" si="0"/>
        <v>0</v>
      </c>
    </row>
    <row r="40" spans="1:9" ht="13.5">
      <c r="A40" s="1">
        <v>34243</v>
      </c>
      <c r="B40" s="2">
        <v>19702.97</v>
      </c>
      <c r="C40" s="4">
        <f t="shared" si="1"/>
        <v>-0.020031125486242366</v>
      </c>
      <c r="D40" s="5">
        <f t="shared" si="2"/>
        <v>-0.020234468522149385</v>
      </c>
      <c r="E40" s="2">
        <v>467.83</v>
      </c>
      <c r="F40" s="4">
        <f t="shared" si="3"/>
        <v>0.019392935741834216</v>
      </c>
      <c r="G40" s="5">
        <f t="shared" si="4"/>
        <v>0.019207289080128476</v>
      </c>
      <c r="H40">
        <f t="shared" si="5"/>
        <v>0</v>
      </c>
      <c r="I40">
        <f t="shared" si="0"/>
        <v>0</v>
      </c>
    </row>
    <row r="41" spans="1:9" ht="13.5">
      <c r="A41" s="1">
        <v>34274</v>
      </c>
      <c r="B41" s="2">
        <v>16406.54</v>
      </c>
      <c r="C41" s="4">
        <f t="shared" si="1"/>
        <v>-0.16730624875336053</v>
      </c>
      <c r="D41" s="5">
        <f t="shared" si="2"/>
        <v>-0.18308934997574866</v>
      </c>
      <c r="E41" s="2">
        <v>461.79</v>
      </c>
      <c r="F41" s="4">
        <f t="shared" si="3"/>
        <v>-0.012910672680247022</v>
      </c>
      <c r="G41" s="5">
        <f t="shared" si="4"/>
        <v>-0.01299473977381993</v>
      </c>
      <c r="H41">
        <f t="shared" si="5"/>
        <v>1</v>
      </c>
      <c r="I41">
        <f t="shared" si="0"/>
        <v>0</v>
      </c>
    </row>
    <row r="42" spans="1:9" ht="13.5">
      <c r="A42" s="1">
        <v>34304</v>
      </c>
      <c r="B42" s="2">
        <v>17417.24</v>
      </c>
      <c r="C42" s="4">
        <f t="shared" si="1"/>
        <v>0.061603482513680564</v>
      </c>
      <c r="D42" s="5">
        <f t="shared" si="2"/>
        <v>0.05978048446913853</v>
      </c>
      <c r="E42" s="2">
        <v>466.45</v>
      </c>
      <c r="F42" s="4">
        <f t="shared" si="3"/>
        <v>0.010091166980662137</v>
      </c>
      <c r="G42" s="5">
        <f t="shared" si="4"/>
        <v>0.010040591116877273</v>
      </c>
      <c r="H42">
        <f t="shared" si="5"/>
        <v>0</v>
      </c>
      <c r="I42">
        <f t="shared" si="0"/>
        <v>0</v>
      </c>
    </row>
    <row r="43" spans="1:9" ht="13.5">
      <c r="A43" s="1">
        <v>34335</v>
      </c>
      <c r="B43" s="2">
        <v>20229.12</v>
      </c>
      <c r="C43" s="4">
        <f t="shared" si="1"/>
        <v>0.16144234103681163</v>
      </c>
      <c r="D43" s="5">
        <f t="shared" si="2"/>
        <v>0.14966263018537873</v>
      </c>
      <c r="E43" s="2">
        <v>481.61</v>
      </c>
      <c r="F43" s="4">
        <f t="shared" si="3"/>
        <v>0.03250080394468866</v>
      </c>
      <c r="G43" s="5">
        <f t="shared" si="4"/>
        <v>0.03198382449167081</v>
      </c>
      <c r="H43">
        <f t="shared" si="5"/>
        <v>1</v>
      </c>
      <c r="I43">
        <f t="shared" si="0"/>
        <v>0</v>
      </c>
    </row>
    <row r="44" spans="1:9" ht="13.5">
      <c r="A44" s="1">
        <v>34366</v>
      </c>
      <c r="B44" s="2">
        <v>19997.2</v>
      </c>
      <c r="C44" s="4">
        <f t="shared" si="1"/>
        <v>-0.01146466084535552</v>
      </c>
      <c r="D44" s="5">
        <f t="shared" si="2"/>
        <v>-0.01153088672759317</v>
      </c>
      <c r="E44" s="2">
        <v>467.14</v>
      </c>
      <c r="F44" s="4">
        <f t="shared" si="3"/>
        <v>-0.030045057203961768</v>
      </c>
      <c r="G44" s="5">
        <f t="shared" si="4"/>
        <v>-0.03050565928931004</v>
      </c>
      <c r="H44">
        <f t="shared" si="5"/>
        <v>0</v>
      </c>
      <c r="I44">
        <f t="shared" si="0"/>
        <v>0</v>
      </c>
    </row>
    <row r="45" spans="1:9" ht="13.5">
      <c r="A45" s="1">
        <v>34394</v>
      </c>
      <c r="B45" s="2">
        <v>19111.92</v>
      </c>
      <c r="C45" s="4">
        <f t="shared" si="1"/>
        <v>-0.044270197827696</v>
      </c>
      <c r="D45" s="5">
        <f t="shared" si="2"/>
        <v>-0.04528003959014981</v>
      </c>
      <c r="E45" s="2">
        <v>445.77</v>
      </c>
      <c r="F45" s="4">
        <f t="shared" si="3"/>
        <v>-0.04574645716487564</v>
      </c>
      <c r="G45" s="5">
        <f t="shared" si="4"/>
        <v>-0.046825874672965284</v>
      </c>
      <c r="H45">
        <f t="shared" si="5"/>
        <v>0</v>
      </c>
      <c r="I45">
        <f t="shared" si="0"/>
        <v>0</v>
      </c>
    </row>
    <row r="46" spans="1:9" ht="13.5">
      <c r="A46" s="1">
        <v>34425</v>
      </c>
      <c r="B46" s="2">
        <v>19725.25</v>
      </c>
      <c r="C46" s="4">
        <f t="shared" si="1"/>
        <v>0.032091490546214185</v>
      </c>
      <c r="D46" s="5">
        <f t="shared" si="2"/>
        <v>0.03158731675992321</v>
      </c>
      <c r="E46" s="2">
        <v>450.91</v>
      </c>
      <c r="F46" s="4">
        <f t="shared" si="3"/>
        <v>0.011530609955806903</v>
      </c>
      <c r="G46" s="5">
        <f t="shared" si="4"/>
        <v>0.011464639111236963</v>
      </c>
      <c r="H46">
        <f t="shared" si="5"/>
        <v>0</v>
      </c>
      <c r="I46">
        <f t="shared" si="0"/>
        <v>0</v>
      </c>
    </row>
    <row r="47" spans="1:9" ht="13.5">
      <c r="A47" s="1">
        <v>34455</v>
      </c>
      <c r="B47" s="2">
        <v>20973.59</v>
      </c>
      <c r="C47" s="4">
        <f t="shared" si="1"/>
        <v>0.06328639687709915</v>
      </c>
      <c r="D47" s="5">
        <f t="shared" si="2"/>
        <v>0.061364486286475284</v>
      </c>
      <c r="E47" s="2">
        <v>456.5</v>
      </c>
      <c r="F47" s="4">
        <f t="shared" si="3"/>
        <v>0.012397152425095861</v>
      </c>
      <c r="G47" s="5">
        <f t="shared" si="4"/>
        <v>0.012320936987420872</v>
      </c>
      <c r="H47">
        <f t="shared" si="5"/>
        <v>0</v>
      </c>
      <c r="I47">
        <f t="shared" si="0"/>
        <v>0</v>
      </c>
    </row>
    <row r="48" spans="1:9" ht="13.5">
      <c r="A48" s="1">
        <v>34486</v>
      </c>
      <c r="B48" s="2">
        <v>20643.93</v>
      </c>
      <c r="C48" s="4">
        <f t="shared" si="1"/>
        <v>-0.015717862321138146</v>
      </c>
      <c r="D48" s="5">
        <f t="shared" si="2"/>
        <v>-0.01584269774432734</v>
      </c>
      <c r="E48" s="2">
        <v>444.27</v>
      </c>
      <c r="F48" s="4">
        <f t="shared" si="3"/>
        <v>-0.02679079956188394</v>
      </c>
      <c r="G48" s="5">
        <f t="shared" si="4"/>
        <v>-0.027156214317502148</v>
      </c>
      <c r="H48">
        <f t="shared" si="5"/>
        <v>0</v>
      </c>
      <c r="I48">
        <f t="shared" si="0"/>
        <v>0</v>
      </c>
    </row>
    <row r="49" spans="1:9" ht="13.5">
      <c r="A49" s="1">
        <v>34516</v>
      </c>
      <c r="B49" s="2">
        <v>20449.39</v>
      </c>
      <c r="C49" s="4">
        <f t="shared" si="1"/>
        <v>-0.009423593278992948</v>
      </c>
      <c r="D49" s="5">
        <f t="shared" si="2"/>
        <v>-0.009468276271931586</v>
      </c>
      <c r="E49" s="2">
        <v>458.26</v>
      </c>
      <c r="F49" s="4">
        <f t="shared" si="3"/>
        <v>0.03148985976995973</v>
      </c>
      <c r="G49" s="5">
        <f t="shared" si="4"/>
        <v>0.031004222913675328</v>
      </c>
      <c r="H49">
        <f t="shared" si="5"/>
        <v>0</v>
      </c>
      <c r="I49">
        <f t="shared" si="0"/>
        <v>0</v>
      </c>
    </row>
    <row r="50" spans="1:9" ht="13.5">
      <c r="A50" s="1">
        <v>34547</v>
      </c>
      <c r="B50" s="2">
        <v>20628.53</v>
      </c>
      <c r="C50" s="4">
        <f t="shared" si="1"/>
        <v>0.008760163506099665</v>
      </c>
      <c r="D50" s="5">
        <f t="shared" si="2"/>
        <v>0.00872201589807986</v>
      </c>
      <c r="E50" s="2">
        <v>475.49</v>
      </c>
      <c r="F50" s="4">
        <f t="shared" si="3"/>
        <v>0.03759874307161877</v>
      </c>
      <c r="G50" s="5">
        <f t="shared" si="4"/>
        <v>0.03690914263888789</v>
      </c>
      <c r="H50">
        <f t="shared" si="5"/>
        <v>0</v>
      </c>
      <c r="I50">
        <f t="shared" si="0"/>
        <v>0</v>
      </c>
    </row>
    <row r="51" spans="1:9" ht="13.5">
      <c r="A51" s="1">
        <v>34578</v>
      </c>
      <c r="B51" s="2">
        <v>19563.81</v>
      </c>
      <c r="C51" s="4">
        <f t="shared" si="1"/>
        <v>-0.05161395407234532</v>
      </c>
      <c r="D51" s="5">
        <f t="shared" si="2"/>
        <v>-0.05299363817658964</v>
      </c>
      <c r="E51" s="2">
        <v>462.71</v>
      </c>
      <c r="F51" s="4">
        <f t="shared" si="3"/>
        <v>-0.026877536856716292</v>
      </c>
      <c r="G51" s="5">
        <f t="shared" si="4"/>
        <v>-0.027245343314899806</v>
      </c>
      <c r="H51">
        <f t="shared" si="5"/>
        <v>0</v>
      </c>
      <c r="I51">
        <f t="shared" si="0"/>
        <v>0</v>
      </c>
    </row>
    <row r="52" spans="1:9" ht="13.5">
      <c r="A52" s="1">
        <v>34608</v>
      </c>
      <c r="B52" s="2">
        <v>19989.6</v>
      </c>
      <c r="C52" s="4">
        <f t="shared" si="1"/>
        <v>0.02176416556897645</v>
      </c>
      <c r="D52" s="5">
        <f t="shared" si="2"/>
        <v>0.02153070739254659</v>
      </c>
      <c r="E52" s="2">
        <v>472.35</v>
      </c>
      <c r="F52" s="4">
        <f t="shared" si="3"/>
        <v>0.02083378357934785</v>
      </c>
      <c r="G52" s="5">
        <f t="shared" si="4"/>
        <v>0.020619728259958947</v>
      </c>
      <c r="H52">
        <f t="shared" si="5"/>
        <v>0</v>
      </c>
      <c r="I52">
        <f t="shared" si="0"/>
        <v>0</v>
      </c>
    </row>
    <row r="53" spans="1:9" ht="13.5">
      <c r="A53" s="1">
        <v>34639</v>
      </c>
      <c r="B53" s="2">
        <v>19075.62</v>
      </c>
      <c r="C53" s="4">
        <f t="shared" si="1"/>
        <v>-0.04572277584343857</v>
      </c>
      <c r="D53" s="5">
        <f t="shared" si="2"/>
        <v>-0.04680105838826165</v>
      </c>
      <c r="E53" s="2">
        <v>453.69</v>
      </c>
      <c r="F53" s="4">
        <f t="shared" si="3"/>
        <v>-0.039504604636392555</v>
      </c>
      <c r="G53" s="5">
        <f t="shared" si="4"/>
        <v>-0.04030609078438463</v>
      </c>
      <c r="H53">
        <f t="shared" si="5"/>
        <v>0</v>
      </c>
      <c r="I53">
        <f t="shared" si="0"/>
        <v>0</v>
      </c>
    </row>
    <row r="54" spans="1:9" ht="13.5">
      <c r="A54" s="1">
        <v>34669</v>
      </c>
      <c r="B54" s="2">
        <v>19723.06</v>
      </c>
      <c r="C54" s="4">
        <f t="shared" si="1"/>
        <v>0.033940705465929935</v>
      </c>
      <c r="D54" s="5">
        <f t="shared" si="2"/>
        <v>0.03337742963144841</v>
      </c>
      <c r="E54" s="2">
        <v>459.27</v>
      </c>
      <c r="F54" s="4">
        <f t="shared" si="3"/>
        <v>0.012299146994643885</v>
      </c>
      <c r="G54" s="5">
        <f t="shared" si="4"/>
        <v>0.0122241269813399</v>
      </c>
      <c r="H54">
        <f t="shared" si="5"/>
        <v>0</v>
      </c>
      <c r="I54">
        <f t="shared" si="0"/>
        <v>0</v>
      </c>
    </row>
    <row r="55" spans="1:9" ht="13.5">
      <c r="A55" s="1">
        <v>34700</v>
      </c>
      <c r="B55" s="2">
        <v>18649.82</v>
      </c>
      <c r="C55" s="4">
        <f t="shared" si="1"/>
        <v>-0.054415491308143944</v>
      </c>
      <c r="D55" s="5">
        <f t="shared" si="2"/>
        <v>-0.0559520149815711</v>
      </c>
      <c r="E55" s="2">
        <v>470.42</v>
      </c>
      <c r="F55" s="4">
        <f t="shared" si="3"/>
        <v>0.024277658022514064</v>
      </c>
      <c r="G55" s="5">
        <f t="shared" si="4"/>
        <v>0.02398764027529854</v>
      </c>
      <c r="H55">
        <f t="shared" si="5"/>
        <v>0</v>
      </c>
      <c r="I55">
        <f t="shared" si="0"/>
        <v>0</v>
      </c>
    </row>
    <row r="56" spans="1:9" ht="13.5">
      <c r="A56" s="1">
        <v>34731</v>
      </c>
      <c r="B56" s="2">
        <v>17053.43</v>
      </c>
      <c r="C56" s="4">
        <f t="shared" si="1"/>
        <v>-0.08559814518317063</v>
      </c>
      <c r="D56" s="5">
        <f t="shared" si="2"/>
        <v>-0.08948513805124314</v>
      </c>
      <c r="E56" s="2">
        <v>487.39</v>
      </c>
      <c r="F56" s="4">
        <f t="shared" si="3"/>
        <v>0.03607414650737632</v>
      </c>
      <c r="G56" s="5">
        <f t="shared" si="4"/>
        <v>0.03543871126409659</v>
      </c>
      <c r="H56">
        <f t="shared" si="5"/>
        <v>0</v>
      </c>
      <c r="I56">
        <f t="shared" si="0"/>
        <v>0</v>
      </c>
    </row>
    <row r="57" spans="1:9" ht="13.5">
      <c r="A57" s="1">
        <v>34759</v>
      </c>
      <c r="B57" s="2">
        <v>16139.95</v>
      </c>
      <c r="C57" s="4">
        <f t="shared" si="1"/>
        <v>-0.053565763602981896</v>
      </c>
      <c r="D57" s="5">
        <f t="shared" si="2"/>
        <v>-0.05505379157390422</v>
      </c>
      <c r="E57" s="2">
        <v>500.71</v>
      </c>
      <c r="F57" s="4">
        <f t="shared" si="3"/>
        <v>0.02732924352161512</v>
      </c>
      <c r="G57" s="5">
        <f t="shared" si="4"/>
        <v>0.026962467224111997</v>
      </c>
      <c r="H57">
        <f t="shared" si="5"/>
        <v>0</v>
      </c>
      <c r="I57">
        <f t="shared" si="0"/>
        <v>0</v>
      </c>
    </row>
    <row r="58" spans="1:9" ht="13.5">
      <c r="A58" s="1">
        <v>34790</v>
      </c>
      <c r="B58" s="2">
        <v>16806.75</v>
      </c>
      <c r="C58" s="4">
        <f t="shared" si="1"/>
        <v>0.041313634800603426</v>
      </c>
      <c r="D58" s="5">
        <f t="shared" si="2"/>
        <v>0.04048302648566171</v>
      </c>
      <c r="E58" s="2">
        <v>514.71</v>
      </c>
      <c r="F58" s="4">
        <f t="shared" si="3"/>
        <v>0.027960296379141734</v>
      </c>
      <c r="G58" s="5">
        <f t="shared" si="4"/>
        <v>0.027576544087837718</v>
      </c>
      <c r="H58">
        <f t="shared" si="5"/>
        <v>0</v>
      </c>
      <c r="I58">
        <f t="shared" si="0"/>
        <v>0</v>
      </c>
    </row>
    <row r="59" spans="1:9" ht="13.5">
      <c r="A59" s="1">
        <v>34820</v>
      </c>
      <c r="B59" s="2">
        <v>15436.79</v>
      </c>
      <c r="C59" s="4">
        <f t="shared" si="1"/>
        <v>-0.08151248754220769</v>
      </c>
      <c r="D59" s="5">
        <f t="shared" si="2"/>
        <v>-0.0850269700015307</v>
      </c>
      <c r="E59" s="2">
        <v>533.4</v>
      </c>
      <c r="F59" s="4">
        <f t="shared" si="3"/>
        <v>0.036311709506323835</v>
      </c>
      <c r="G59" s="5">
        <f t="shared" si="4"/>
        <v>0.03566797648447029</v>
      </c>
      <c r="H59">
        <f t="shared" si="5"/>
        <v>0</v>
      </c>
      <c r="I59">
        <f t="shared" si="0"/>
        <v>0</v>
      </c>
    </row>
    <row r="60" spans="1:9" ht="13.5">
      <c r="A60" s="1">
        <v>34851</v>
      </c>
      <c r="B60" s="2">
        <v>14517.4</v>
      </c>
      <c r="C60" s="4">
        <f t="shared" si="1"/>
        <v>-0.059558366732980185</v>
      </c>
      <c r="D60" s="5">
        <f t="shared" si="2"/>
        <v>-0.061405691425690634</v>
      </c>
      <c r="E60" s="2">
        <v>544.75</v>
      </c>
      <c r="F60" s="4">
        <f t="shared" si="3"/>
        <v>0.021278590176228015</v>
      </c>
      <c r="G60" s="5">
        <f t="shared" si="4"/>
        <v>0.021055362076815243</v>
      </c>
      <c r="H60">
        <f t="shared" si="5"/>
        <v>0</v>
      </c>
      <c r="I60">
        <f t="shared" si="0"/>
        <v>0</v>
      </c>
    </row>
    <row r="61" spans="1:9" ht="13.5">
      <c r="A61" s="1">
        <v>34881</v>
      </c>
      <c r="B61" s="2">
        <v>16677.53</v>
      </c>
      <c r="C61" s="4">
        <f t="shared" si="1"/>
        <v>0.1487959276454461</v>
      </c>
      <c r="D61" s="5">
        <f t="shared" si="2"/>
        <v>0.1387143744286643</v>
      </c>
      <c r="E61" s="2">
        <v>562.06</v>
      </c>
      <c r="F61" s="4">
        <f t="shared" si="3"/>
        <v>0.03177604405690674</v>
      </c>
      <c r="G61" s="5">
        <f t="shared" si="4"/>
        <v>0.031281631936187715</v>
      </c>
      <c r="H61">
        <f t="shared" si="5"/>
        <v>0</v>
      </c>
      <c r="I61">
        <f t="shared" si="0"/>
        <v>0</v>
      </c>
    </row>
    <row r="62" spans="1:9" ht="13.5">
      <c r="A62" s="1">
        <v>34912</v>
      </c>
      <c r="B62" s="2">
        <v>18117.22</v>
      </c>
      <c r="C62" s="4">
        <f t="shared" si="1"/>
        <v>0.08632513327812946</v>
      </c>
      <c r="D62" s="5">
        <f t="shared" si="2"/>
        <v>0.08280056278030123</v>
      </c>
      <c r="E62" s="2">
        <v>561.88</v>
      </c>
      <c r="F62" s="4">
        <f t="shared" si="3"/>
        <v>-0.0003202505070632139</v>
      </c>
      <c r="G62" s="5">
        <f t="shared" si="4"/>
        <v>-0.000320301798208078</v>
      </c>
      <c r="H62">
        <f t="shared" si="5"/>
        <v>0</v>
      </c>
      <c r="I62">
        <f t="shared" si="0"/>
        <v>0</v>
      </c>
    </row>
    <row r="63" spans="1:9" ht="13.5">
      <c r="A63" s="1">
        <v>34943</v>
      </c>
      <c r="B63" s="2">
        <v>17913.06</v>
      </c>
      <c r="C63" s="4">
        <f t="shared" si="1"/>
        <v>-0.011268837051159055</v>
      </c>
      <c r="D63" s="5">
        <f t="shared" si="2"/>
        <v>-0.011332811460928127</v>
      </c>
      <c r="E63" s="2">
        <v>584.41</v>
      </c>
      <c r="F63" s="4">
        <f t="shared" si="3"/>
        <v>0.0400975297216487</v>
      </c>
      <c r="G63" s="5">
        <f t="shared" si="4"/>
        <v>0.03931448733485343</v>
      </c>
      <c r="H63">
        <f t="shared" si="5"/>
        <v>0</v>
      </c>
      <c r="I63">
        <f t="shared" si="0"/>
        <v>0</v>
      </c>
    </row>
    <row r="64" spans="1:9" ht="13.5">
      <c r="A64" s="1">
        <v>34973</v>
      </c>
      <c r="B64" s="2">
        <v>17654.64</v>
      </c>
      <c r="C64" s="4">
        <f t="shared" si="1"/>
        <v>-0.014426345917448045</v>
      </c>
      <c r="D64" s="5">
        <f t="shared" si="2"/>
        <v>-0.0145314174017237</v>
      </c>
      <c r="E64" s="2">
        <v>581.5</v>
      </c>
      <c r="F64" s="4">
        <f t="shared" si="3"/>
        <v>-0.004979380914084236</v>
      </c>
      <c r="G64" s="5">
        <f t="shared" si="4"/>
        <v>-0.004991819338843406</v>
      </c>
      <c r="H64">
        <f t="shared" si="5"/>
        <v>0</v>
      </c>
      <c r="I64">
        <f t="shared" si="0"/>
        <v>0</v>
      </c>
    </row>
    <row r="65" spans="1:9" ht="13.5">
      <c r="A65" s="1">
        <v>35004</v>
      </c>
      <c r="B65" s="2">
        <v>18744.42</v>
      </c>
      <c r="C65" s="4">
        <f t="shared" si="1"/>
        <v>0.06172768178790385</v>
      </c>
      <c r="D65" s="5">
        <f t="shared" si="2"/>
        <v>0.05989746977642696</v>
      </c>
      <c r="E65" s="2">
        <v>605.37</v>
      </c>
      <c r="F65" s="4">
        <f t="shared" si="3"/>
        <v>0.04104901117798797</v>
      </c>
      <c r="G65" s="5">
        <f t="shared" si="4"/>
        <v>0.04022886938718351</v>
      </c>
      <c r="H65">
        <f t="shared" si="5"/>
        <v>0</v>
      </c>
      <c r="I65">
        <f t="shared" si="0"/>
        <v>0</v>
      </c>
    </row>
    <row r="66" spans="1:9" ht="13.5">
      <c r="A66" s="1">
        <v>35034</v>
      </c>
      <c r="B66" s="2">
        <v>19868.15</v>
      </c>
      <c r="C66" s="4">
        <f t="shared" si="1"/>
        <v>0.059950107818753706</v>
      </c>
      <c r="D66" s="5">
        <f t="shared" si="2"/>
        <v>0.058221838920722746</v>
      </c>
      <c r="E66" s="2">
        <v>615.93</v>
      </c>
      <c r="F66" s="4">
        <f t="shared" si="3"/>
        <v>0.017443877298181188</v>
      </c>
      <c r="G66" s="5">
        <f t="shared" si="4"/>
        <v>0.01729347936687997</v>
      </c>
      <c r="H66">
        <f t="shared" si="5"/>
        <v>0</v>
      </c>
      <c r="I66">
        <f t="shared" si="0"/>
        <v>0</v>
      </c>
    </row>
    <row r="67" spans="1:9" ht="13.5">
      <c r="A67" s="1">
        <v>35065</v>
      </c>
      <c r="B67" s="2">
        <v>20812.74</v>
      </c>
      <c r="C67" s="4">
        <f t="shared" si="1"/>
        <v>0.04754292674456354</v>
      </c>
      <c r="D67" s="5">
        <f t="shared" si="2"/>
        <v>0.046447352160232214</v>
      </c>
      <c r="E67" s="2">
        <v>636.02</v>
      </c>
      <c r="F67" s="4">
        <f t="shared" si="3"/>
        <v>0.032617342879872765</v>
      </c>
      <c r="G67" s="5">
        <f t="shared" si="4"/>
        <v>0.03209668867378834</v>
      </c>
      <c r="H67">
        <f aca="true" t="shared" si="6" ref="H67:H78">IF(OR(D67&lt;C$85,D67&gt;C$84),1,0)</f>
        <v>0</v>
      </c>
      <c r="I67">
        <f aca="true" t="shared" si="7" ref="I67:I78">IF(OR(G67&lt;D$85,G67&gt;D$84),1,0)</f>
        <v>0</v>
      </c>
    </row>
    <row r="68" spans="1:9" ht="13.5">
      <c r="A68" s="1">
        <v>35096</v>
      </c>
      <c r="B68" s="2">
        <v>20125.37</v>
      </c>
      <c r="C68" s="4">
        <f aca="true" t="shared" si="8" ref="C68:C79">(B68-B67)/B67</f>
        <v>-0.03302640594174542</v>
      </c>
      <c r="D68" s="5">
        <f aca="true" t="shared" si="9" ref="D68:D79">LN(B68)-LN(B67)</f>
        <v>-0.03358409097691606</v>
      </c>
      <c r="E68" s="2">
        <v>640.43</v>
      </c>
      <c r="F68" s="4">
        <f aca="true" t="shared" si="10" ref="F68:F79">(E68-E67)/E67</f>
        <v>0.006933744221879765</v>
      </c>
      <c r="G68" s="5">
        <f aca="true" t="shared" si="11" ref="G68:G79">LN(E68)-LN(E67)</f>
        <v>0.00690981636018595</v>
      </c>
      <c r="H68">
        <f t="shared" si="6"/>
        <v>0</v>
      </c>
      <c r="I68">
        <f t="shared" si="7"/>
        <v>0</v>
      </c>
    </row>
    <row r="69" spans="1:9" ht="13.5">
      <c r="A69" s="1">
        <v>35125</v>
      </c>
      <c r="B69" s="2">
        <v>21406.85</v>
      </c>
      <c r="C69" s="4">
        <f t="shared" si="8"/>
        <v>0.063674854176594</v>
      </c>
      <c r="D69" s="5">
        <f t="shared" si="9"/>
        <v>0.06172975603797681</v>
      </c>
      <c r="E69" s="2">
        <v>645.5</v>
      </c>
      <c r="F69" s="4">
        <f t="shared" si="10"/>
        <v>0.00791655606389465</v>
      </c>
      <c r="G69" s="5">
        <f t="shared" si="11"/>
        <v>0.007885384539940254</v>
      </c>
      <c r="H69">
        <f t="shared" si="6"/>
        <v>0</v>
      </c>
      <c r="I69">
        <f t="shared" si="7"/>
        <v>0</v>
      </c>
    </row>
    <row r="70" spans="1:9" ht="13.5">
      <c r="A70" s="1">
        <v>35156</v>
      </c>
      <c r="B70" s="2">
        <v>22041.3</v>
      </c>
      <c r="C70" s="4">
        <f t="shared" si="8"/>
        <v>0.02963770942478696</v>
      </c>
      <c r="D70" s="5">
        <f t="shared" si="9"/>
        <v>0.029207001944540067</v>
      </c>
      <c r="E70" s="2">
        <v>654.17</v>
      </c>
      <c r="F70" s="4">
        <f t="shared" si="10"/>
        <v>0.013431448489542927</v>
      </c>
      <c r="G70" s="5">
        <f t="shared" si="11"/>
        <v>0.013342046230175875</v>
      </c>
      <c r="H70">
        <f>IF(OR(D70&lt;C$85,D70&gt;C$84),1,0)</f>
        <v>0</v>
      </c>
      <c r="I70">
        <f t="shared" si="7"/>
        <v>0</v>
      </c>
    </row>
    <row r="71" spans="1:9" ht="13.5">
      <c r="A71" s="1">
        <v>35186</v>
      </c>
      <c r="B71" s="2">
        <v>21956.19</v>
      </c>
      <c r="C71" s="4">
        <f t="shared" si="8"/>
        <v>-0.003861387486219079</v>
      </c>
      <c r="D71" s="5">
        <f t="shared" si="9"/>
        <v>-0.0038688618901296934</v>
      </c>
      <c r="E71" s="2">
        <v>669.12</v>
      </c>
      <c r="F71" s="4">
        <f t="shared" si="10"/>
        <v>0.022853386734335183</v>
      </c>
      <c r="G71" s="5">
        <f t="shared" si="11"/>
        <v>0.02259615972339546</v>
      </c>
      <c r="H71">
        <f t="shared" si="6"/>
        <v>0</v>
      </c>
      <c r="I71">
        <f t="shared" si="7"/>
        <v>0</v>
      </c>
    </row>
    <row r="72" spans="1:9" ht="13.5">
      <c r="A72" s="1">
        <v>35217</v>
      </c>
      <c r="B72" s="2">
        <v>22530.75</v>
      </c>
      <c r="C72" s="4">
        <f t="shared" si="8"/>
        <v>0.026168474585071516</v>
      </c>
      <c r="D72" s="5">
        <f t="shared" si="9"/>
        <v>0.025831938516979847</v>
      </c>
      <c r="E72" s="2">
        <v>670.63</v>
      </c>
      <c r="F72" s="4">
        <f t="shared" si="10"/>
        <v>0.002256695361071244</v>
      </c>
      <c r="G72" s="5">
        <f t="shared" si="11"/>
        <v>0.002254152848494506</v>
      </c>
      <c r="H72">
        <f t="shared" si="6"/>
        <v>0</v>
      </c>
      <c r="I72">
        <f>IF(OR(G72&lt;D$85,G72&gt;D$84),1,0)</f>
        <v>0</v>
      </c>
    </row>
    <row r="73" spans="1:9" ht="13.5">
      <c r="A73" s="1">
        <v>35247</v>
      </c>
      <c r="B73" s="2">
        <v>20692.83</v>
      </c>
      <c r="C73" s="4">
        <f t="shared" si="8"/>
        <v>-0.08157384907293358</v>
      </c>
      <c r="D73" s="5">
        <f t="shared" si="9"/>
        <v>-0.08509377938073293</v>
      </c>
      <c r="E73" s="2">
        <v>639.95</v>
      </c>
      <c r="F73" s="4">
        <f t="shared" si="10"/>
        <v>-0.0457480279736963</v>
      </c>
      <c r="G73" s="5">
        <f t="shared" si="11"/>
        <v>-0.046827520786962396</v>
      </c>
      <c r="H73">
        <f t="shared" si="6"/>
        <v>0</v>
      </c>
      <c r="I73">
        <f t="shared" si="7"/>
        <v>0</v>
      </c>
    </row>
    <row r="74" spans="1:9" ht="13.5">
      <c r="A74" s="1">
        <v>35278</v>
      </c>
      <c r="B74" s="2">
        <v>20166.9</v>
      </c>
      <c r="C74" s="4">
        <f t="shared" si="8"/>
        <v>-0.02541604990714176</v>
      </c>
      <c r="D74" s="5">
        <f t="shared" si="9"/>
        <v>-0.025744616907740436</v>
      </c>
      <c r="E74" s="2">
        <v>651.99</v>
      </c>
      <c r="F74" s="4">
        <f t="shared" si="10"/>
        <v>0.0188139698413938</v>
      </c>
      <c r="G74" s="5">
        <f t="shared" si="11"/>
        <v>0.018639176083920184</v>
      </c>
      <c r="H74">
        <f t="shared" si="6"/>
        <v>0</v>
      </c>
      <c r="I74">
        <f t="shared" si="7"/>
        <v>0</v>
      </c>
    </row>
    <row r="75" spans="1:9" ht="13.5">
      <c r="A75" s="1">
        <v>35309</v>
      </c>
      <c r="B75" s="2">
        <v>21556.4</v>
      </c>
      <c r="C75" s="4">
        <f t="shared" si="8"/>
        <v>0.06890002925585985</v>
      </c>
      <c r="D75" s="5">
        <f t="shared" si="9"/>
        <v>0.06663010966782501</v>
      </c>
      <c r="E75" s="2">
        <v>687.33</v>
      </c>
      <c r="F75" s="4">
        <f t="shared" si="10"/>
        <v>0.05420328532646211</v>
      </c>
      <c r="G75" s="5">
        <f t="shared" si="11"/>
        <v>0.052785301850791555</v>
      </c>
      <c r="H75">
        <f t="shared" si="6"/>
        <v>0</v>
      </c>
      <c r="I75">
        <f t="shared" si="7"/>
        <v>0</v>
      </c>
    </row>
    <row r="76" spans="1:9" ht="13.5">
      <c r="A76" s="1">
        <v>35339</v>
      </c>
      <c r="B76" s="2">
        <v>20466.86</v>
      </c>
      <c r="C76" s="4">
        <f t="shared" si="8"/>
        <v>-0.05054369004100874</v>
      </c>
      <c r="D76" s="5">
        <f t="shared" si="9"/>
        <v>-0.05186576352306638</v>
      </c>
      <c r="E76" s="2">
        <v>705.27</v>
      </c>
      <c r="F76" s="4">
        <f t="shared" si="10"/>
        <v>0.026100999519881193</v>
      </c>
      <c r="G76" s="5">
        <f t="shared" si="11"/>
        <v>0.02576618198152847</v>
      </c>
      <c r="H76">
        <f t="shared" si="6"/>
        <v>0</v>
      </c>
      <c r="I76">
        <f t="shared" si="7"/>
        <v>0</v>
      </c>
    </row>
    <row r="77" spans="1:9" ht="13.5">
      <c r="A77" s="1">
        <v>35370</v>
      </c>
      <c r="B77" s="2">
        <v>21020.36</v>
      </c>
      <c r="C77" s="4">
        <f t="shared" si="8"/>
        <v>0.027043718479532276</v>
      </c>
      <c r="D77" s="5">
        <f t="shared" si="9"/>
        <v>0.026684499153850183</v>
      </c>
      <c r="E77" s="2">
        <v>757.02</v>
      </c>
      <c r="F77" s="4">
        <f t="shared" si="10"/>
        <v>0.07337615381343315</v>
      </c>
      <c r="G77" s="5">
        <f t="shared" si="11"/>
        <v>0.07080896494966371</v>
      </c>
      <c r="H77">
        <f t="shared" si="6"/>
        <v>0</v>
      </c>
      <c r="I77">
        <f t="shared" si="7"/>
        <v>0</v>
      </c>
    </row>
    <row r="78" spans="1:9" ht="13.5">
      <c r="A78" s="1">
        <v>35400</v>
      </c>
      <c r="B78" s="2">
        <v>19361.35</v>
      </c>
      <c r="C78" s="4">
        <f t="shared" si="8"/>
        <v>-0.07892395753450474</v>
      </c>
      <c r="D78" s="5">
        <f t="shared" si="9"/>
        <v>-0.08221268102602508</v>
      </c>
      <c r="E78" s="2">
        <v>740.74</v>
      </c>
      <c r="F78" s="4">
        <f t="shared" si="10"/>
        <v>-0.021505376344085985</v>
      </c>
      <c r="G78" s="5">
        <f t="shared" si="11"/>
        <v>-0.02173998663640564</v>
      </c>
      <c r="H78">
        <f t="shared" si="6"/>
        <v>0</v>
      </c>
      <c r="I78">
        <f t="shared" si="7"/>
        <v>0</v>
      </c>
    </row>
    <row r="79" spans="1:9" ht="13.5">
      <c r="A79" s="1">
        <v>35431</v>
      </c>
      <c r="B79" s="2">
        <v>18330.01</v>
      </c>
      <c r="C79" s="4">
        <f t="shared" si="8"/>
        <v>-0.0532679797638078</v>
      </c>
      <c r="D79" s="5">
        <f t="shared" si="9"/>
        <v>-0.05473920341706595</v>
      </c>
      <c r="E79" s="2">
        <v>786.16</v>
      </c>
      <c r="F79" s="4">
        <f t="shared" si="10"/>
        <v>0.06131706131706126</v>
      </c>
      <c r="G79" s="5">
        <f t="shared" si="11"/>
        <v>0.05951064752287216</v>
      </c>
      <c r="H79">
        <f>IF(OR(D79&lt;C$85,D79&gt;C$84),1,0)</f>
        <v>0</v>
      </c>
      <c r="I79">
        <f>IF(OR(G79&lt;D$85,G79&gt;D$84),1,0)</f>
        <v>0</v>
      </c>
    </row>
    <row r="80" ht="13.5">
      <c r="H80">
        <f>AVERAGE($H$3:$H$79)</f>
        <v>0.05194805194805195</v>
      </c>
    </row>
    <row r="81" spans="3:4" ht="13.5">
      <c r="C81" s="3" t="s">
        <v>14</v>
      </c>
      <c r="D81" s="3" t="s">
        <v>15</v>
      </c>
    </row>
    <row r="82" spans="1:4" ht="13.5">
      <c r="A82" t="s">
        <v>17</v>
      </c>
      <c r="C82" s="6">
        <f>AVERAGE(D3:D79)</f>
        <v>-0.004528891705185835</v>
      </c>
      <c r="D82" s="6">
        <f>AVERAGE(G3:G79)</f>
        <v>0.011569755436509371</v>
      </c>
    </row>
    <row r="83" spans="1:4" ht="13.5">
      <c r="A83" t="s">
        <v>18</v>
      </c>
      <c r="C83" s="6">
        <f>STDEVP(D3:D79)</f>
        <v>0.07340980564337354</v>
      </c>
      <c r="D83" s="6">
        <f>STDEVP(G3:G79)</f>
        <v>0.029784023768358082</v>
      </c>
    </row>
    <row r="84" spans="1:4" ht="13.5">
      <c r="A84" t="s">
        <v>19</v>
      </c>
      <c r="C84" s="6">
        <f>C$82+2*C$83</f>
        <v>0.14229071958156125</v>
      </c>
      <c r="D84" s="6">
        <f>D$82+2*D$83</f>
        <v>0.07113780297322553</v>
      </c>
    </row>
    <row r="85" spans="1:4" ht="13.5">
      <c r="A85" t="s">
        <v>20</v>
      </c>
      <c r="C85" s="6">
        <f>C$82-2*C$83</f>
        <v>-0.15134850299193292</v>
      </c>
      <c r="D85" s="6">
        <f>D$82-2*D$83</f>
        <v>-0.04799829210020679</v>
      </c>
    </row>
    <row r="86" spans="1:4" ht="13.5">
      <c r="A86" t="s">
        <v>21</v>
      </c>
      <c r="C86" s="6">
        <f>AVERAGE($H$3:$H$79)</f>
        <v>0.05194805194805195</v>
      </c>
      <c r="D86" s="6">
        <f>AVERAGE(I$3:I$79)</f>
        <v>0.03896103896103896</v>
      </c>
    </row>
    <row r="87" spans="1:4" ht="13.5">
      <c r="A87" t="s">
        <v>22</v>
      </c>
      <c r="C87" s="6">
        <f>PERCENTILE(D$3:D$79,0.25)</f>
        <v>-0.04795605767887601</v>
      </c>
      <c r="D87" s="6">
        <f>PERCENTILE(G$3:G$79,0.25)</f>
        <v>-0.005341298613249279</v>
      </c>
    </row>
    <row r="88" spans="1:4" ht="13.5">
      <c r="A88" t="s">
        <v>23</v>
      </c>
      <c r="C88" s="6">
        <f>PERCENTILE(D$3:D$79,0.5)</f>
        <v>-0.009468276271931586</v>
      </c>
      <c r="D88" s="6">
        <f>PERCENTILE(G$3:G$79,0.5)</f>
        <v>0.012320936987420872</v>
      </c>
    </row>
    <row r="89" spans="1:4" ht="13.5">
      <c r="A89" t="s">
        <v>24</v>
      </c>
      <c r="C89" s="6">
        <f>PERCENTILE(D$3:D$79,0.75)</f>
        <v>0.046447352160232214</v>
      </c>
      <c r="D89" s="6">
        <f>PERCENTILE(G$3:G$79,0.75)</f>
        <v>0.031004222913675328</v>
      </c>
    </row>
    <row r="90" spans="1:4" ht="13.5">
      <c r="A90" t="s">
        <v>25</v>
      </c>
      <c r="C90" s="6">
        <f>C89-C87</f>
        <v>0.09440340983910822</v>
      </c>
      <c r="D90" s="6">
        <f>D89-D87</f>
        <v>0.03634552152692461</v>
      </c>
    </row>
    <row r="92" ht="13.5">
      <c r="A92" t="s">
        <v>5</v>
      </c>
    </row>
    <row r="93" spans="1:2" ht="13.5">
      <c r="A93" t="s">
        <v>6</v>
      </c>
      <c r="B93">
        <f>3.5*STDEV(D3:D79)*77^(-1/3)</f>
        <v>0.0607897620361848</v>
      </c>
    </row>
    <row r="94" spans="1:3" ht="13.5">
      <c r="A94" t="s">
        <v>14</v>
      </c>
      <c r="C94" t="s">
        <v>26</v>
      </c>
    </row>
    <row r="95" spans="1:8" ht="13.5">
      <c r="A95" t="s">
        <v>7</v>
      </c>
      <c r="B95" t="s">
        <v>8</v>
      </c>
      <c r="C95" t="s">
        <v>9</v>
      </c>
      <c r="D95" t="s">
        <v>10</v>
      </c>
      <c r="E95" t="s">
        <v>11</v>
      </c>
      <c r="F95" t="s">
        <v>12</v>
      </c>
      <c r="G95" t="s">
        <v>13</v>
      </c>
      <c r="H95" t="s">
        <v>16</v>
      </c>
    </row>
    <row r="96" spans="1:8" ht="13.5">
      <c r="A96" s="7">
        <f>A97-0.06</f>
        <v>-0.33</v>
      </c>
      <c r="B96" s="7">
        <f aca="true" t="shared" si="12" ref="B96:B106">A96+0.06</f>
        <v>-0.27</v>
      </c>
      <c r="C96" s="7">
        <f>(A96+B96)/2</f>
        <v>-0.30000000000000004</v>
      </c>
      <c r="D96">
        <f>F96</f>
        <v>0</v>
      </c>
      <c r="E96" s="7">
        <f>D96/77</f>
        <v>0</v>
      </c>
      <c r="F96">
        <f>COUNTIF(D$3:D$79,H96)</f>
        <v>0</v>
      </c>
      <c r="G96" s="7">
        <f>F96/77</f>
        <v>0</v>
      </c>
      <c r="H96" t="str">
        <f>"&lt;"&amp;B96</f>
        <v>&lt;-0.27</v>
      </c>
    </row>
    <row r="97" spans="1:8" ht="13.5">
      <c r="A97" s="7">
        <f>A98-0.06</f>
        <v>-0.27</v>
      </c>
      <c r="B97" s="7">
        <f t="shared" si="12"/>
        <v>-0.21000000000000002</v>
      </c>
      <c r="C97" s="7">
        <f aca="true" t="shared" si="13" ref="C97:C107">(A97+B97)/2</f>
        <v>-0.24000000000000002</v>
      </c>
      <c r="D97">
        <f>F97-F96</f>
        <v>1</v>
      </c>
      <c r="E97" s="7">
        <f aca="true" t="shared" si="14" ref="E97:E107">D97/77</f>
        <v>0.012987012987012988</v>
      </c>
      <c r="F97">
        <f aca="true" t="shared" si="15" ref="F97:F107">COUNTIF(D$3:D$79,H97)</f>
        <v>1</v>
      </c>
      <c r="G97" s="7">
        <f aca="true" t="shared" si="16" ref="G97:G107">F97/77</f>
        <v>0.012987012987012988</v>
      </c>
      <c r="H97" t="str">
        <f aca="true" t="shared" si="17" ref="H97:H107">"&lt;"&amp;B97</f>
        <v>&lt;-0.21</v>
      </c>
    </row>
    <row r="98" spans="1:8" ht="13.5">
      <c r="A98" s="7">
        <f>A99-0.06</f>
        <v>-0.21</v>
      </c>
      <c r="B98" s="7">
        <f t="shared" si="12"/>
        <v>-0.15</v>
      </c>
      <c r="C98" s="7">
        <f t="shared" si="13"/>
        <v>-0.18</v>
      </c>
      <c r="D98">
        <f aca="true" t="shared" si="18" ref="D98:D107">F98-F97</f>
        <v>1</v>
      </c>
      <c r="E98" s="7">
        <f t="shared" si="14"/>
        <v>0.012987012987012988</v>
      </c>
      <c r="F98">
        <f t="shared" si="15"/>
        <v>2</v>
      </c>
      <c r="G98" s="7">
        <f t="shared" si="16"/>
        <v>0.025974025974025976</v>
      </c>
      <c r="H98" t="str">
        <f t="shared" si="17"/>
        <v>&lt;-0.15</v>
      </c>
    </row>
    <row r="99" spans="1:8" ht="13.5">
      <c r="A99" s="7">
        <f>A100-0.06</f>
        <v>-0.15</v>
      </c>
      <c r="B99" s="7">
        <f t="shared" si="12"/>
        <v>-0.09</v>
      </c>
      <c r="C99" s="7">
        <f t="shared" si="13"/>
        <v>-0.12</v>
      </c>
      <c r="D99">
        <f t="shared" si="18"/>
        <v>6</v>
      </c>
      <c r="E99" s="7">
        <f t="shared" si="14"/>
        <v>0.07792207792207792</v>
      </c>
      <c r="F99">
        <f t="shared" si="15"/>
        <v>8</v>
      </c>
      <c r="G99" s="7">
        <f t="shared" si="16"/>
        <v>0.1038961038961039</v>
      </c>
      <c r="H99" t="str">
        <f t="shared" si="17"/>
        <v>&lt;-0.09</v>
      </c>
    </row>
    <row r="100" spans="1:8" ht="13.5">
      <c r="A100" s="7">
        <f>A101-0.06</f>
        <v>-0.09</v>
      </c>
      <c r="B100" s="7">
        <f t="shared" si="12"/>
        <v>-0.03</v>
      </c>
      <c r="C100" s="7">
        <f t="shared" si="13"/>
        <v>-0.06</v>
      </c>
      <c r="D100">
        <f t="shared" si="18"/>
        <v>21</v>
      </c>
      <c r="E100" s="7">
        <f t="shared" si="14"/>
        <v>0.2727272727272727</v>
      </c>
      <c r="F100">
        <f t="shared" si="15"/>
        <v>29</v>
      </c>
      <c r="G100" s="7">
        <f t="shared" si="16"/>
        <v>0.37662337662337664</v>
      </c>
      <c r="H100" t="str">
        <f t="shared" si="17"/>
        <v>&lt;-0.03</v>
      </c>
    </row>
    <row r="101" spans="1:8" ht="13.5">
      <c r="A101" s="7">
        <v>-0.03</v>
      </c>
      <c r="B101" s="7">
        <f>A101+0.06</f>
        <v>0.03</v>
      </c>
      <c r="C101" s="7">
        <f t="shared" si="13"/>
        <v>0</v>
      </c>
      <c r="D101">
        <f t="shared" si="18"/>
        <v>22</v>
      </c>
      <c r="E101" s="7">
        <f t="shared" si="14"/>
        <v>0.2857142857142857</v>
      </c>
      <c r="F101">
        <f t="shared" si="15"/>
        <v>51</v>
      </c>
      <c r="G101" s="7">
        <f t="shared" si="16"/>
        <v>0.6623376623376623</v>
      </c>
      <c r="H101" t="str">
        <f t="shared" si="17"/>
        <v>&lt;0.03</v>
      </c>
    </row>
    <row r="102" spans="1:8" ht="13.5">
      <c r="A102" s="7">
        <f>A101+0.06</f>
        <v>0.03</v>
      </c>
      <c r="B102" s="7">
        <f t="shared" si="12"/>
        <v>0.09</v>
      </c>
      <c r="C102" s="7">
        <f t="shared" si="13"/>
        <v>0.06</v>
      </c>
      <c r="D102">
        <f t="shared" si="18"/>
        <v>19</v>
      </c>
      <c r="E102" s="7">
        <f t="shared" si="14"/>
        <v>0.24675324675324675</v>
      </c>
      <c r="F102">
        <f t="shared" si="15"/>
        <v>70</v>
      </c>
      <c r="G102" s="7">
        <f t="shared" si="16"/>
        <v>0.9090909090909091</v>
      </c>
      <c r="H102" t="str">
        <f t="shared" si="17"/>
        <v>&lt;0.09</v>
      </c>
    </row>
    <row r="103" spans="1:8" ht="13.5">
      <c r="A103" s="7">
        <f aca="true" t="shared" si="19" ref="A103:B107">A102+0.06</f>
        <v>0.09</v>
      </c>
      <c r="B103" s="7">
        <f t="shared" si="12"/>
        <v>0.15</v>
      </c>
      <c r="C103" s="7">
        <f t="shared" si="13"/>
        <v>0.12</v>
      </c>
      <c r="D103">
        <f t="shared" si="18"/>
        <v>6</v>
      </c>
      <c r="E103" s="7">
        <f t="shared" si="14"/>
        <v>0.07792207792207792</v>
      </c>
      <c r="F103">
        <f t="shared" si="15"/>
        <v>76</v>
      </c>
      <c r="G103" s="7">
        <f t="shared" si="16"/>
        <v>0.987012987012987</v>
      </c>
      <c r="H103" t="str">
        <f t="shared" si="17"/>
        <v>&lt;0.15</v>
      </c>
    </row>
    <row r="104" spans="1:8" ht="13.5">
      <c r="A104" s="7">
        <f t="shared" si="19"/>
        <v>0.15</v>
      </c>
      <c r="B104" s="7">
        <f t="shared" si="12"/>
        <v>0.21</v>
      </c>
      <c r="C104" s="7">
        <f t="shared" si="13"/>
        <v>0.18</v>
      </c>
      <c r="D104">
        <f t="shared" si="18"/>
        <v>1</v>
      </c>
      <c r="E104" s="7">
        <f t="shared" si="14"/>
        <v>0.012987012987012988</v>
      </c>
      <c r="F104">
        <f t="shared" si="15"/>
        <v>77</v>
      </c>
      <c r="G104" s="7">
        <f t="shared" si="16"/>
        <v>1</v>
      </c>
      <c r="H104" t="str">
        <f t="shared" si="17"/>
        <v>&lt;0.21</v>
      </c>
    </row>
    <row r="105" spans="1:8" ht="13.5">
      <c r="A105" s="7">
        <f t="shared" si="19"/>
        <v>0.21</v>
      </c>
      <c r="B105" s="7">
        <f t="shared" si="12"/>
        <v>0.27</v>
      </c>
      <c r="C105" s="7">
        <f t="shared" si="13"/>
        <v>0.24</v>
      </c>
      <c r="D105">
        <f t="shared" si="18"/>
        <v>0</v>
      </c>
      <c r="E105" s="7">
        <f t="shared" si="14"/>
        <v>0</v>
      </c>
      <c r="F105">
        <f t="shared" si="15"/>
        <v>77</v>
      </c>
      <c r="G105" s="7">
        <f t="shared" si="16"/>
        <v>1</v>
      </c>
      <c r="H105" t="str">
        <f t="shared" si="17"/>
        <v>&lt;0.27</v>
      </c>
    </row>
    <row r="106" spans="1:8" ht="13.5">
      <c r="A106" s="7">
        <f t="shared" si="19"/>
        <v>0.27</v>
      </c>
      <c r="B106" s="7">
        <f t="shared" si="12"/>
        <v>0.33</v>
      </c>
      <c r="C106" s="7">
        <f t="shared" si="13"/>
        <v>0.30000000000000004</v>
      </c>
      <c r="D106">
        <f t="shared" si="18"/>
        <v>0</v>
      </c>
      <c r="E106" s="7">
        <f t="shared" si="14"/>
        <v>0</v>
      </c>
      <c r="F106">
        <f t="shared" si="15"/>
        <v>77</v>
      </c>
      <c r="G106" s="7">
        <f t="shared" si="16"/>
        <v>1</v>
      </c>
      <c r="H106" t="str">
        <f t="shared" si="17"/>
        <v>&lt;0.33</v>
      </c>
    </row>
    <row r="107" spans="1:8" ht="13.5">
      <c r="A107" s="7">
        <f t="shared" si="19"/>
        <v>0.33</v>
      </c>
      <c r="B107" s="7">
        <f>A107+0.06</f>
        <v>0.39</v>
      </c>
      <c r="C107" s="7">
        <f t="shared" si="13"/>
        <v>0.36</v>
      </c>
      <c r="D107">
        <f t="shared" si="18"/>
        <v>0</v>
      </c>
      <c r="E107" s="7">
        <f t="shared" si="14"/>
        <v>0</v>
      </c>
      <c r="F107">
        <f t="shared" si="15"/>
        <v>77</v>
      </c>
      <c r="G107" s="7">
        <f t="shared" si="16"/>
        <v>1</v>
      </c>
      <c r="H107" t="str">
        <f t="shared" si="17"/>
        <v>&lt;0.39</v>
      </c>
    </row>
    <row r="109" ht="13.5">
      <c r="A109" t="s">
        <v>15</v>
      </c>
    </row>
    <row r="110" ht="13.5">
      <c r="A110" t="s">
        <v>6</v>
      </c>
    </row>
    <row r="111" ht="13.5">
      <c r="A111" t="s">
        <v>15</v>
      </c>
    </row>
    <row r="112" spans="1:8" ht="13.5">
      <c r="A112" t="s">
        <v>7</v>
      </c>
      <c r="B112" t="s">
        <v>8</v>
      </c>
      <c r="C112" t="s">
        <v>9</v>
      </c>
      <c r="D112" t="s">
        <v>10</v>
      </c>
      <c r="E112" t="s">
        <v>11</v>
      </c>
      <c r="F112" t="s">
        <v>12</v>
      </c>
      <c r="G112" t="s">
        <v>13</v>
      </c>
      <c r="H112" t="s">
        <v>16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Mitsuru Nakagawa</dc:creator>
  <cp:keywords/>
  <dc:description/>
  <cp:lastModifiedBy>OCU</cp:lastModifiedBy>
  <cp:lastPrinted>2004-03-29T11:40:22Z</cp:lastPrinted>
  <dcterms:created xsi:type="dcterms:W3CDTF">2004-03-29T10:26:53Z</dcterms:created>
  <dcterms:modified xsi:type="dcterms:W3CDTF">2004-03-31T07:39:02Z</dcterms:modified>
  <cp:category/>
  <cp:version/>
  <cp:contentType/>
  <cp:contentStatus/>
</cp:coreProperties>
</file>